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'БР6.1'!$A$1:$J$60</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'Прог7'!$A$1:$K$139</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<sst xmlns="http://schemas.openxmlformats.org/spreadsheetml/2006/main" count="1901" uniqueCount="874">
  <si>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</si>
  <si>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</si>
  <si>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</si>
  <si>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</si>
  <si>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</si>
  <si>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</si>
  <si>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</si>
  <si>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</si>
  <si>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</si>
  <si>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</si>
  <si>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</si>
  <si>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</si>
  <si>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</si>
  <si>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</si>
  <si>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</si>
  <si>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</si>
  <si>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</si>
  <si>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</si>
  <si>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</si>
  <si>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</si>
  <si>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</si>
  <si>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</si>
  <si>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</si>
  <si>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</si>
  <si>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</si>
  <si>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</si>
  <si>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</si>
  <si>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</si>
  <si>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</si>
  <si>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</si>
  <si>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</si>
  <si>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</si>
  <si>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</si>
  <si>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</si>
  <si>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</si>
  <si>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</si>
  <si>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</si>
  <si>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</si>
  <si>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</si>
  <si>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</si>
  <si>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</si>
  <si>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</si>
  <si>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</si>
  <si>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</si>
  <si>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</si>
  <si>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</si>
  <si>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</si>
  <si>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</si>
  <si>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</si>
  <si>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</si>
  <si>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</si>
  <si>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</si>
  <si>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</si>
  <si>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</si>
  <si>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</si>
  <si>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</si>
  <si>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</si>
  <si>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</si>
  <si>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</si>
  <si>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</si>
  <si>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</si>
  <si>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</si>
  <si>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</si>
  <si>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</si>
  <si>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</si>
  <si>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</si>
  <si>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</si>
  <si>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</si>
  <si>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</si>
  <si>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</si>
  <si>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</si>
  <si>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</si>
  <si>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</si>
  <si>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</si>
  <si>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</si>
  <si>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</si>
  <si>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</si>
  <si>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</si>
  <si>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</si>
  <si>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</si>
  <si>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</si>
  <si>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</si>
  <si>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</si>
  <si>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</si>
  <si>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</si>
  <si>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</si>
  <si>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</si>
  <si>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</si>
  <si>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</si>
  <si>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</si>
  <si>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</si>
  <si>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</si>
  <si>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</si>
  <si>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</si>
  <si>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</si>
  <si>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</si>
  <si>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</si>
  <si>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</si>
  <si>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</si>
  <si>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</si>
  <si>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</si>
  <si>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</si>
  <si>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</si>
  <si>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</si>
  <si>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</si>
  <si>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</si>
  <si>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</si>
  <si>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</si>
  <si>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</si>
  <si>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</si>
  <si>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</si>
  <si>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</si>
  <si>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</si>
  <si>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</si>
  <si>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</si>
  <si>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</si>
  <si>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</si>
  <si>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</si>
  <si>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</si>
  <si>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</si>
  <si>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</si>
  <si>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</si>
  <si>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</si>
  <si>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</si>
  <si>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</si>
  <si>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</si>
  <si>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</si>
  <si>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</si>
  <si>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</si>
  <si>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</si>
  <si>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</si>
  <si>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</si>
  <si>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</si>
  <si>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</si>
  <si>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</si>
  <si>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</si>
  <si>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</si>
  <si>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</si>
  <si>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</si>
  <si>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</si>
  <si>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</si>
  <si>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</si>
  <si>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</si>
  <si>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</si>
  <si>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</si>
  <si>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</si>
  <si>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</si>
  <si>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</si>
  <si>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</si>
  <si>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</si>
  <si>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</si>
  <si>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</si>
  <si>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</si>
  <si>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</si>
  <si>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</si>
  <si>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</si>
  <si>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</si>
  <si>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</si>
  <si>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</si>
  <si>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</si>
  <si>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</si>
  <si>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</si>
  <si>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</si>
  <si>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</si>
  <si>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</si>
  <si>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</si>
  <si>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</si>
  <si>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</si>
  <si>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</si>
  <si>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</si>
  <si>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</si>
  <si>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</si>
  <si>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</si>
  <si>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</si>
  <si>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</si>
  <si>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</si>
  <si>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</si>
  <si>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</si>
  <si>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</si>
  <si>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</si>
  <si>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</si>
  <si>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</si>
  <si>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</si>
  <si>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</si>
  <si>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</si>
  <si>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</si>
  <si>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</si>
  <si>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</si>
  <si>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</si>
  <si>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</si>
  <si>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</si>
  <si>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</si>
  <si>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</si>
  <si>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</si>
  <si>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</si>
  <si>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</si>
  <si>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</si>
  <si>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</si>
  <si>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</si>
  <si>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</si>
  <si>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</si>
  <si>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</si>
  <si>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</si>
  <si>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</si>
  <si>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</si>
  <si>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</si>
  <si>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</si>
  <si>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</si>
  <si>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</si>
  <si>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</si>
  <si>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</si>
  <si>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</si>
  <si>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</si>
  <si>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</si>
  <si>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</si>
  <si>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</si>
  <si>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</si>
  <si>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</si>
  <si>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</si>
  <si>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</si>
  <si>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</si>
  <si>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</si>
  <si>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</si>
  <si>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</si>
  <si>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</si>
  <si>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</si>
  <si>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</si>
  <si>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</si>
  <si>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</si>
  <si>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</si>
  <si>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</si>
  <si>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</si>
  <si>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</si>
  <si>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</si>
  <si>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</si>
  <si>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</si>
  <si>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</si>
  <si>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</si>
  <si>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</si>
  <si>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</si>
  <si>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</si>
  <si>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</si>
  <si>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</si>
  <si>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</si>
  <si>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</si>
  <si>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</si>
  <si>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</si>
  <si>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</si>
  <si>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</si>
  <si>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</si>
  <si>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</si>
  <si>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</si>
  <si>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</si>
  <si>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</si>
  <si>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</si>
  <si>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</si>
  <si>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</si>
  <si>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</si>
  <si>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</si>
  <si>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</si>
  <si>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</si>
  <si>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</si>
  <si>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</si>
  <si>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</si>
  <si>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</si>
  <si>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</si>
  <si>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</si>
  <si>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</si>
  <si>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</si>
  <si>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</si>
  <si>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</si>
  <si>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</si>
  <si>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</si>
  <si>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</si>
  <si>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</si>
  <si>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</si>
  <si>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</si>
  <si>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</si>
  <si>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</si>
  <si>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</si>
  <si>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</si>
  <si>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</si>
  <si>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</si>
  <si>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</si>
  <si>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</si>
  <si>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</si>
  <si>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</si>
  <si>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</si>
  <si>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</si>
  <si>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</si>
  <si>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</si>
  <si>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</si>
  <si>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</si>
  <si>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</si>
  <si>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</si>
  <si>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</si>
  <si>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</si>
  <si>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</si>
  <si>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</si>
  <si>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</si>
  <si>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</si>
  <si>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</si>
  <si>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</si>
  <si>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</si>
  <si>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</si>
  <si>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</si>
  <si>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</si>
  <si>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</si>
  <si>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</si>
  <si>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</si>
  <si>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</si>
  <si>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</si>
  <si>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</si>
  <si>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</si>
  <si>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</si>
  <si>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</si>
  <si>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</si>
  <si>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</si>
  <si>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</si>
  <si>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</si>
  <si>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</si>
  <si>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</si>
  <si>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</si>
  <si>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</si>
  <si>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</si>
  <si>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</si>
  <si>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</si>
  <si>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</si>
  <si>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</si>
  <si>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</si>
  <si>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</si>
  <si>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</si>
  <si>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</si>
  <si>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</si>
  <si>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</si>
  <si>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</si>
  <si>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</si>
  <si>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</si>
  <si>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</si>
  <si>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</si>
  <si>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</si>
  <si>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</si>
  <si>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</si>
  <si>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</si>
  <si>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</si>
  <si>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</si>
  <si>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</si>
  <si>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</si>
  <si>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</si>
  <si>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</si>
  <si>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</si>
  <si>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</si>
  <si>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</si>
  <si>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</si>
  <si>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</si>
  <si>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</si>
  <si>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</si>
  <si>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</si>
  <si>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</si>
  <si>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</si>
  <si>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</si>
  <si>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</si>
  <si>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</si>
  <si>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</si>
  <si>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</si>
  <si>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</si>
  <si>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</si>
  <si>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</si>
  <si>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</si>
  <si>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</si>
  <si>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</si>
  <si>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</si>
  <si>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</si>
  <si>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</si>
  <si>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</si>
  <si>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</si>
  <si>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</si>
  <si>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</si>
  <si>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</si>
  <si>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</si>
  <si>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</si>
  <si>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</si>
  <si>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</si>
  <si>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</si>
  <si>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</si>
  <si>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</si>
  <si>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</si>
  <si>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</si>
  <si>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</si>
  <si>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</si>
  <si>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</si>
  <si>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</si>
  <si>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</si>
  <si>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</si>
  <si>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</si>
  <si>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</si>
  <si>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</si>
  <si>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</si>
  <si>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</si>
  <si>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</si>
  <si>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</si>
  <si>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</si>
  <si>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</si>
  <si>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</si>
  <si>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</si>
  <si>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</si>
  <si>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</si>
  <si>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</si>
  <si>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</si>
  <si>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</si>
  <si>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</si>
  <si>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</si>
  <si>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</si>
  <si>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</si>
  <si>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</si>
  <si>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</si>
  <si>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</si>
  <si>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</si>
  <si>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</si>
  <si>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</si>
  <si>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</si>
  <si>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</si>
  <si>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</si>
  <si>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</si>
  <si>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</si>
  <si>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</si>
  <si>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</si>
  <si>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</si>
  <si>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</si>
  <si>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</si>
  <si>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</si>
  <si>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</si>
  <si>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</si>
  <si>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</si>
  <si>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</si>
  <si>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</si>
  <si>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</si>
  <si>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</si>
  <si>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</si>
  <si>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</si>
  <si>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</si>
  <si>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</si>
  <si>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</si>
  <si>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</si>
  <si>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</si>
  <si>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</si>
  <si>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</si>
  <si>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</si>
  <si>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</si>
  <si>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</si>
  <si>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</si>
  <si>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</si>
  <si>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</si>
  <si>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</si>
  <si>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</si>
  <si>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</si>
  <si>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</si>
  <si>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</si>
  <si>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</si>
  <si>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</si>
  <si>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</si>
  <si>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</si>
  <si>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</si>
  <si>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</si>
  <si>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</si>
  <si>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</si>
  <si>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</si>
  <si>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</si>
  <si>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</si>
  <si>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</si>
  <si>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</si>
  <si>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</si>
  <si>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</si>
  <si>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</si>
  <si>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</si>
  <si>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</si>
  <si>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</si>
  <si>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</si>
  <si>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</si>
  <si>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</si>
  <si>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</si>
  <si>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</si>
  <si>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</si>
  <si>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</si>
  <si>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</si>
  <si>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</si>
  <si>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</si>
  <si>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</si>
  <si>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</si>
  <si>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</si>
  <si>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</si>
  <si>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</si>
  <si>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</si>
  <si>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</si>
  <si>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</si>
  <si>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</si>
  <si>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</si>
  <si>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</si>
  <si>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</si>
  <si>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</si>
  <si>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</si>
  <si>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</si>
  <si>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</si>
  <si>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</si>
  <si>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</si>
  <si>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</si>
  <si>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</si>
  <si>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</si>
  <si>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</si>
  <si>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</si>
  <si>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</si>
  <si>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</si>
  <si>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</si>
  <si>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</si>
  <si>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</si>
  <si>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</si>
  <si>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</si>
  <si>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</si>
  <si>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</si>
  <si>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</si>
  <si>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</si>
  <si>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</si>
  <si>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</si>
  <si>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</si>
  <si>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</si>
  <si>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</si>
  <si>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</si>
  <si>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</si>
  <si>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</si>
  <si>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</si>
  <si>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</si>
  <si>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</si>
  <si>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</si>
  <si>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</si>
  <si>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</si>
  <si>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</si>
  <si>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</si>
  <si>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</si>
  <si>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</si>
  <si>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</si>
  <si>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</si>
  <si>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</si>
  <si>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</si>
  <si>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</si>
  <si>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</si>
  <si>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</si>
  <si>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</si>
  <si>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</si>
  <si>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</si>
  <si>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</si>
  <si>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</si>
  <si>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</si>
  <si>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</si>
  <si>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</si>
  <si>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</si>
  <si>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</si>
  <si>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</si>
  <si>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</si>
  <si>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</si>
  <si>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</si>
  <si>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</si>
  <si>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</si>
  <si>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</si>
  <si>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</si>
  <si>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</si>
  <si>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</si>
  <si>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</si>
  <si>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</si>
  <si>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</si>
  <si>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</si>
  <si>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</si>
  <si>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</si>
  <si>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</si>
  <si>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</si>
  <si>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</si>
  <si>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</si>
  <si>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</si>
  <si>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</si>
  <si>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</si>
  <si>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</si>
  <si>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</si>
  <si>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</si>
  <si>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</si>
  <si>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</si>
  <si>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</si>
  <si>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</si>
  <si>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</si>
  <si>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</si>
  <si>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</si>
  <si>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</si>
  <si>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</si>
  <si>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</si>
  <si>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</si>
  <si>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</si>
  <si>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</si>
  <si>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</si>
  <si>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</si>
  <si>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</si>
  <si>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</si>
  <si>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</si>
  <si>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</si>
  <si>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</si>
  <si>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</si>
  <si>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</si>
  <si>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</si>
  <si>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</si>
  <si>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</si>
  <si>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</si>
  <si>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</si>
  <si>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</si>
  <si>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</si>
  <si>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</si>
  <si>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</si>
  <si>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</si>
  <si>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</si>
  <si>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</si>
  <si>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</si>
  <si>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</si>
  <si>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</si>
  <si>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</si>
  <si>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</si>
  <si>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</si>
  <si>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</si>
  <si>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</si>
  <si>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</si>
  <si>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</si>
  <si>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</si>
  <si>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</si>
  <si>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</si>
  <si>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</si>
  <si>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</si>
  <si>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</si>
  <si>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</si>
  <si>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</si>
  <si>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</si>
  <si>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</si>
  <si>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</si>
  <si>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</si>
  <si>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</si>
  <si>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</si>
  <si>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</si>
  <si>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</si>
  <si>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</si>
  <si>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</si>
  <si>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</si>
  <si>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</si>
  <si>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</si>
  <si>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</si>
  <si>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</si>
  <si>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</si>
  <si>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</si>
  <si>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</si>
  <si>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</si>
  <si>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</si>
  <si>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</si>
  <si>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</si>
  <si>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</si>
  <si>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</si>
  <si>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</si>
  <si>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</si>
  <si>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</si>
  <si>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</si>
  <si>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</si>
  <si>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</si>
  <si>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</si>
  <si>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</si>
  <si>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</si>
  <si>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</si>
  <si>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</si>
  <si>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</si>
  <si>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</si>
  <si>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</si>
  <si>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</si>
  <si>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</si>
  <si>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</si>
  <si>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</si>
  <si>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</si>
  <si>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</si>
  <si>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</si>
  <si>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</si>
  <si>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</si>
  <si>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</si>
  <si>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</si>
  <si>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</si>
  <si>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</si>
  <si>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</si>
  <si>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</si>
  <si>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</si>
  <si>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</si>
  <si>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</si>
  <si>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</si>
  <si>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</si>
  <si>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</si>
  <si>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</si>
  <si>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</si>
  <si>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</si>
  <si>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</si>
  <si>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</si>
  <si>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</si>
  <si>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</si>
  <si>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</si>
  <si>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</si>
  <si>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</si>
  <si>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</si>
  <si>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</si>
  <si>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</si>
  <si>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</si>
  <si>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</si>
  <si>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</si>
  <si>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</si>
  <si>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</si>
  <si>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</si>
  <si>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</si>
  <si>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</si>
  <si>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</si>
  <si>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</si>
  <si>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</si>
  <si>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</si>
  <si>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</si>
  <si>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</si>
  <si>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</si>
  <si>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</si>
  <si>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</si>
  <si>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</si>
  <si>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</si>
  <si>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</si>
  <si>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</si>
  <si>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</si>
  <si>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</si>
  <si>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</si>
  <si>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</si>
  <si>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</si>
  <si>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</si>
  <si>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</si>
  <si>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</si>
  <si>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</si>
  <si>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</si>
  <si>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</si>
  <si>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</si>
  <si>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</si>
  <si>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</si>
  <si>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</si>
  <si>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</si>
  <si>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</si>
  <si>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</si>
  <si>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</si>
  <si>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</si>
  <si>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</si>
  <si>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</si>
  <si>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</si>
  <si>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</si>
  <si>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</si>
  <si>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</si>
  <si>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</si>
  <si>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</si>
  <si>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</si>
  <si>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</si>
  <si>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</si>
  <si>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</si>
  <si>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</si>
  <si>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</si>
  <si>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</si>
  <si>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</si>
  <si>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</si>
  <si>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</si>
  <si>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</si>
  <si>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</si>
  <si>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</si>
  <si>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</si>
  <si>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</si>
  <si>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</si>
  <si>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</si>
  <si>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</si>
  <si>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</si>
  <si>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</si>
  <si>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</si>
  <si>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</si>
  <si>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</si>
  <si>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</si>
  <si>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</si>
  <si>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</si>
  <si>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</si>
  <si>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</si>
  <si>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</si>
  <si>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</si>
  <si>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</si>
  <si>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</si>
  <si>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</si>
  <si>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</si>
  <si>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</si>
  <si>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</si>
  <si>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</si>
  <si>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</si>
  <si>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</si>
  <si>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</si>
  <si>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</si>
  <si>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</si>
  <si>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</si>
  <si>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</si>
  <si>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</si>
  <si>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</si>
  <si>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</si>
  <si>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</si>
  <si>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</si>
  <si>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</si>
  <si>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</si>
  <si>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</si>
  <si>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</si>
  <si>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</si>
  <si>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</si>
  <si>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</si>
  <si>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</si>
  <si>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</si>
  <si>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</si>
  <si>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</si>
  <si>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</si>
  <si>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</si>
  <si>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</si>
  <si>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</si>
  <si>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</si>
  <si>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</si>
  <si>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</si>
  <si>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</si>
  <si>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</si>
  <si>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</si>
  <si>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</si>
  <si>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</si>
  <si>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</si>
  <si>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</si>
  <si>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</si>
  <si>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</si>
  <si>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</si>
  <si>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</si>
  <si>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</si>
  <si>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</si>
  <si>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</si>
  <si>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</si>
  <si>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</si>
  <si>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</si>
  <si>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</si>
  <si>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</si>
  <si>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</si>
  <si>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</si>
  <si>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</si>
  <si>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</si>
  <si>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</si>
  <si>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</si>
  <si>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</si>
  <si>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</si>
  <si>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</si>
  <si>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</si>
  <si>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</si>
  <si>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</si>
  <si>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</si>
  <si>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</si>
  <si>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</si>
  <si>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</si>
  <si>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</si>
  <si>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</si>
  <si>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</si>
  <si>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</si>
  <si>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</si>
  <si>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</si>
  <si>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</si>
  <si>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</si>
  <si>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r>
      <t>Додаток № 1   ПРОЄКТ № 26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r>
  </si>
  <si>
    <t xml:space="preserve">Додаток № 2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</si>
  <si>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3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</si>
  <si>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4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</si>
  <si>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5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</si>
  <si>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6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</si>
  <si>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6.1   ПРОЄКТ № 26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</si>
  <si>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7   ПРОЄКТ № 26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</si>
  <si>
    <t xml:space="preserve">Додаток № 8   ПРОЄКТ № 26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серпня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</si>
</sst>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0"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0" fillId="0" borderId="0">
      <alignment/>
      <protection/>
    </xf>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9" fillId="25" borderId="1" applyNumberFormat="0" applyAlignment="0" applyProtection="0"/>
    <xf numFmtId="0" fontId="150" fillId="26" borderId="2" applyNumberFormat="0" applyAlignment="0" applyProtection="0"/>
    <xf numFmtId="0" fontId="151"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2" fillId="0" borderId="3" applyNumberFormat="0" applyFill="0" applyAlignment="0" applyProtection="0"/>
    <xf numFmtId="0" fontId="153" fillId="0" borderId="4" applyNumberFormat="0" applyFill="0" applyAlignment="0" applyProtection="0"/>
    <xf numFmtId="0" fontId="154" fillId="0" borderId="5" applyNumberFormat="0" applyFill="0" applyAlignment="0" applyProtection="0"/>
    <xf numFmtId="0" fontId="154" fillId="0" borderId="0" applyNumberFormat="0" applyFill="0" applyBorder="0" applyAlignment="0" applyProtection="0"/>
    <xf numFmtId="0" fontId="155" fillId="0" borderId="6" applyNumberFormat="0" applyFill="0" applyAlignment="0" applyProtection="0"/>
    <xf numFmtId="0" fontId="156" fillId="27" borderId="7" applyNumberFormat="0" applyAlignment="0" applyProtection="0"/>
    <xf numFmtId="0" fontId="157" fillId="0" borderId="0" applyNumberFormat="0" applyFill="0" applyBorder="0" applyAlignment="0" applyProtection="0"/>
    <xf numFmtId="0" fontId="158"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9" fillId="29" borderId="0" applyNumberFormat="0" applyBorder="0" applyAlignment="0" applyProtection="0"/>
    <xf numFmtId="0" fontId="160"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1" fillId="0" borderId="9" applyNumberFormat="0" applyFill="0" applyAlignment="0" applyProtection="0"/>
    <xf numFmtId="0" fontId="28" fillId="0" borderId="0">
      <alignment/>
      <protection/>
    </xf>
    <xf numFmtId="0" fontId="162"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3"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2"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0" fontId="95" fillId="0" borderId="0" xfId="61" applyFont="1" applyFill="1">
      <alignment/>
      <protection/>
    </xf>
    <xf numFmtId="0" fontId="97" fillId="0" borderId="0" xfId="61" applyFont="1">
      <alignment/>
      <protection/>
    </xf>
    <xf numFmtId="49" fontId="95" fillId="0" borderId="0" xfId="61" applyNumberFormat="1" applyFont="1" applyFill="1" applyBorder="1" applyAlignment="1" applyProtection="1">
      <alignment horizontal="center"/>
      <protection locked="0"/>
    </xf>
    <xf numFmtId="3" fontId="98" fillId="0" borderId="0" xfId="61" applyNumberFormat="1" applyFont="1" applyFill="1" applyBorder="1" applyProtection="1">
      <alignment/>
      <protection locked="0"/>
    </xf>
    <xf numFmtId="49" fontId="97" fillId="0" borderId="0" xfId="61" applyNumberFormat="1" applyFont="1" applyFill="1" applyAlignment="1" applyProtection="1">
      <alignment horizontal="center"/>
      <protection locked="0"/>
    </xf>
    <xf numFmtId="0" fontId="97" fillId="0" borderId="0" xfId="61" applyFont="1" applyAlignment="1" applyProtection="1">
      <alignment horizontal="left" vertical="top" wrapText="1"/>
      <protection locked="0"/>
    </xf>
    <xf numFmtId="196" fontId="97" fillId="0" borderId="0" xfId="61" applyNumberFormat="1" applyFont="1" applyFill="1" applyProtection="1">
      <alignment/>
      <protection locked="0"/>
    </xf>
    <xf numFmtId="0" fontId="95" fillId="0" borderId="0" xfId="61" applyFont="1">
      <alignment/>
      <protection/>
    </xf>
    <xf numFmtId="0" fontId="97" fillId="0" borderId="0" xfId="61" applyFont="1" applyProtection="1">
      <alignment/>
      <protection locked="0"/>
    </xf>
    <xf numFmtId="196" fontId="97" fillId="0" borderId="0" xfId="61" applyNumberFormat="1" applyFont="1" applyProtection="1">
      <alignment/>
      <protection locked="0"/>
    </xf>
    <xf numFmtId="0" fontId="97"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2"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99"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2" fillId="0" borderId="0" xfId="61" applyFont="1" applyAlignment="1" applyProtection="1">
      <alignment horizontal="center" wrapText="1"/>
      <protection locked="0"/>
    </xf>
    <xf numFmtId="0" fontId="7" fillId="0" borderId="0" xfId="61" applyFont="1" applyAlignment="1">
      <alignment horizontal="center"/>
      <protection/>
    </xf>
    <xf numFmtId="0" fontId="101"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3"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3"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4"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6"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5"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4"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09" fillId="33" borderId="0" xfId="61" applyFont="1" applyFill="1">
      <alignment/>
      <protection/>
    </xf>
    <xf numFmtId="0" fontId="90" fillId="33" borderId="0" xfId="61" applyFont="1" applyFill="1">
      <alignment/>
      <protection/>
    </xf>
    <xf numFmtId="49" fontId="93" fillId="33" borderId="10" xfId="54" applyNumberFormat="1" applyFont="1" applyFill="1" applyBorder="1" applyAlignment="1">
      <alignment horizontal="center" vertical="center"/>
      <protection/>
    </xf>
    <xf numFmtId="0" fontId="92"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4"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2" fillId="33" borderId="10" xfId="54" applyNumberFormat="1" applyFont="1" applyFill="1" applyBorder="1" applyAlignment="1">
      <alignment horizontal="center" vertical="center"/>
      <protection/>
    </xf>
    <xf numFmtId="0" fontId="92" fillId="33" borderId="10" xfId="60" applyFont="1" applyFill="1" applyBorder="1" applyAlignment="1">
      <alignment vertical="center" wrapText="1"/>
      <protection/>
    </xf>
    <xf numFmtId="0" fontId="93" fillId="33" borderId="10" xfId="60" applyFont="1" applyFill="1" applyBorder="1" applyAlignment="1">
      <alignment vertical="center" wrapText="1"/>
      <protection/>
    </xf>
    <xf numFmtId="0" fontId="54" fillId="33" borderId="0" xfId="61" applyFont="1" applyFill="1" applyBorder="1">
      <alignment/>
      <protection/>
    </xf>
    <xf numFmtId="0" fontId="109"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3"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1" fillId="33" borderId="0" xfId="61" applyFont="1" applyFill="1">
      <alignment/>
      <protection/>
    </xf>
    <xf numFmtId="0" fontId="91" fillId="33" borderId="10" xfId="61" applyFont="1" applyFill="1" applyBorder="1" applyAlignment="1">
      <alignment horizontal="left" vertical="center" wrapText="1"/>
      <protection/>
    </xf>
    <xf numFmtId="0" fontId="95" fillId="33" borderId="0" xfId="61" applyFont="1" applyFill="1">
      <alignment/>
      <protection/>
    </xf>
    <xf numFmtId="0" fontId="96"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2"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1"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2" fillId="33" borderId="10" xfId="54" applyFont="1" applyFill="1" applyBorder="1" applyAlignment="1">
      <alignment horizontal="center" vertical="center"/>
      <protection/>
    </xf>
    <xf numFmtId="0" fontId="92" fillId="33" borderId="10" xfId="60" applyFont="1" applyFill="1" applyBorder="1" applyAlignment="1">
      <alignment horizontal="justify" vertical="center" wrapText="1"/>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3"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2" fillId="33" borderId="10" xfId="61" applyFont="1" applyFill="1" applyBorder="1" applyAlignment="1">
      <alignment horizontal="center" vertical="center" wrapText="1"/>
      <protection/>
    </xf>
    <xf numFmtId="0" fontId="92" fillId="33" borderId="10" xfId="61" applyFont="1" applyFill="1" applyBorder="1" applyAlignment="1">
      <alignment vertical="center"/>
      <protection/>
    </xf>
    <xf numFmtId="0" fontId="92" fillId="33" borderId="10" xfId="60" applyFont="1" applyFill="1" applyBorder="1" applyAlignment="1">
      <alignment horizontal="justify" vertical="top" wrapText="1"/>
      <protection/>
    </xf>
    <xf numFmtId="0" fontId="97"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17"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8" fillId="0" borderId="0" xfId="61" applyFont="1">
      <alignment/>
      <protection/>
    </xf>
    <xf numFmtId="0" fontId="118"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1" fillId="33" borderId="22" xfId="61" applyFont="1" applyFill="1" applyBorder="1">
      <alignment/>
      <protection/>
    </xf>
    <xf numFmtId="0" fontId="91" fillId="33"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2" fillId="0" borderId="10" xfId="54" applyFont="1" applyFill="1" applyBorder="1" applyAlignment="1">
      <alignment horizontal="center" vertical="center"/>
      <protection/>
    </xf>
    <xf numFmtId="49" fontId="92" fillId="0" borderId="10" xfId="54" applyNumberFormat="1" applyFont="1" applyBorder="1" applyAlignment="1">
      <alignment horizontal="center" vertical="center"/>
      <protection/>
    </xf>
    <xf numFmtId="0" fontId="92"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2" fillId="33" borderId="10" xfId="60" applyNumberFormat="1" applyFont="1" applyFill="1" applyBorder="1" applyAlignment="1">
      <alignment horizontal="center" vertical="center"/>
      <protection/>
    </xf>
    <xf numFmtId="0" fontId="95"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4" fillId="33" borderId="0" xfId="61" applyFont="1" applyFill="1">
      <alignment/>
      <protection/>
    </xf>
    <xf numFmtId="3" fontId="165" fillId="33" borderId="10" xfId="61" applyNumberFormat="1" applyFont="1" applyFill="1" applyBorder="1" applyAlignment="1">
      <alignment horizontal="right" vertical="center"/>
      <protection/>
    </xf>
    <xf numFmtId="0" fontId="166" fillId="33" borderId="10" xfId="61" applyFont="1" applyFill="1" applyBorder="1" applyAlignment="1">
      <alignment vertical="center"/>
      <protection/>
    </xf>
    <xf numFmtId="0" fontId="167" fillId="33" borderId="0" xfId="61" applyFont="1" applyFill="1">
      <alignment/>
      <protection/>
    </xf>
    <xf numFmtId="3" fontId="168" fillId="33" borderId="10" xfId="61" applyNumberFormat="1" applyFont="1" applyFill="1" applyBorder="1" applyAlignment="1">
      <alignment horizontal="right"/>
      <protection/>
    </xf>
    <xf numFmtId="0" fontId="71"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18" fillId="37" borderId="0" xfId="61" applyFont="1" applyFill="1">
      <alignment/>
      <protection/>
    </xf>
    <xf numFmtId="0" fontId="120" fillId="37" borderId="0" xfId="61" applyFont="1" applyFill="1">
      <alignment/>
      <protection/>
    </xf>
    <xf numFmtId="0" fontId="36" fillId="37" borderId="35" xfId="60" applyFont="1" applyFill="1" applyBorder="1" applyAlignment="1">
      <alignment horizontal="center" vertical="center" wrapText="1"/>
      <protection/>
    </xf>
    <xf numFmtId="0" fontId="103"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3" fillId="37" borderId="10" xfId="61" applyFont="1" applyFill="1" applyBorder="1" applyAlignment="1">
      <alignment horizontal="center" vertical="center"/>
      <protection/>
    </xf>
    <xf numFmtId="49" fontId="114"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3"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3"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49" fontId="100" fillId="37" borderId="10" xfId="60" applyNumberFormat="1" applyFont="1" applyFill="1" applyBorder="1" applyAlignment="1">
      <alignment horizontal="center" vertical="center"/>
      <protection/>
    </xf>
    <xf numFmtId="49" fontId="100" fillId="37" borderId="10" xfId="61" applyNumberFormat="1" applyFont="1" applyFill="1" applyBorder="1" applyAlignment="1">
      <alignment horizontal="center"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19"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0" fillId="37" borderId="10" xfId="61" applyFont="1" applyFill="1" applyBorder="1">
      <alignment/>
      <protection/>
    </xf>
    <xf numFmtId="49" fontId="121" fillId="37" borderId="10" xfId="61" applyNumberFormat="1" applyFont="1" applyFill="1" applyBorder="1" applyAlignment="1">
      <alignment horizontal="center" vertical="center"/>
      <protection/>
    </xf>
    <xf numFmtId="0" fontId="121" fillId="37" borderId="10" xfId="61" applyFont="1" applyFill="1" applyBorder="1" applyAlignment="1">
      <alignment horizontal="center" vertical="center" wrapText="1"/>
      <protection/>
    </xf>
    <xf numFmtId="3" fontId="121" fillId="37" borderId="10" xfId="61" applyNumberFormat="1" applyFont="1" applyFill="1" applyBorder="1" applyAlignment="1">
      <alignment horizontal="center" vertical="center" wrapText="1"/>
      <protection/>
    </xf>
    <xf numFmtId="3" fontId="121"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2"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9" fillId="0" borderId="0" xfId="0" applyNumberFormat="1" applyFont="1" applyFill="1" applyBorder="1" applyAlignment="1" applyProtection="1">
      <alignment horizontal="justify" vertical="center"/>
      <protection/>
    </xf>
    <xf numFmtId="0" fontId="168"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68" fillId="33" borderId="10" xfId="60" applyNumberFormat="1" applyFont="1" applyFill="1" applyBorder="1" applyAlignment="1">
      <alignment horizontal="center" vertical="center"/>
      <protection/>
    </xf>
    <xf numFmtId="49" fontId="168" fillId="0" borderId="10" xfId="60" applyNumberFormat="1" applyFont="1" applyBorder="1" applyAlignment="1">
      <alignment horizontal="left" vertical="center" wrapText="1"/>
      <protection/>
    </xf>
    <xf numFmtId="3" fontId="166" fillId="33" borderId="10" xfId="61" applyNumberFormat="1" applyFont="1" applyFill="1" applyBorder="1" applyAlignment="1">
      <alignment horizontal="center" vertical="center" wrapText="1"/>
      <protection/>
    </xf>
    <xf numFmtId="3" fontId="166" fillId="33" borderId="10" xfId="61" applyNumberFormat="1" applyFont="1" applyFill="1" applyBorder="1" applyAlignment="1">
      <alignment vertical="center"/>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3" fillId="0" borderId="0" xfId="0" applyNumberFormat="1" applyFont="1" applyFill="1" applyBorder="1" applyAlignment="1" applyProtection="1">
      <alignment horizontal="center" vertical="top"/>
      <protection/>
    </xf>
    <xf numFmtId="0" fontId="124"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1"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3" fillId="33" borderId="0" xfId="61" applyFont="1" applyFill="1" applyBorder="1">
      <alignment/>
      <protection/>
    </xf>
    <xf numFmtId="0" fontId="112" fillId="37" borderId="0" xfId="61" applyFont="1" applyFill="1" applyBorder="1" applyAlignment="1">
      <alignment horizontal="center" vertical="center"/>
      <protection/>
    </xf>
    <xf numFmtId="0" fontId="113" fillId="37" borderId="0" xfId="61" applyFont="1" applyFill="1" applyBorder="1" applyAlignment="1">
      <alignment horizontal="center" vertical="center"/>
      <protection/>
    </xf>
    <xf numFmtId="0" fontId="111" fillId="33" borderId="0" xfId="61" applyFont="1" applyFill="1" applyBorder="1">
      <alignment/>
      <protection/>
    </xf>
    <xf numFmtId="0" fontId="95" fillId="33" borderId="0" xfId="61" applyFont="1" applyFill="1" applyBorder="1">
      <alignment/>
      <protection/>
    </xf>
    <xf numFmtId="0" fontId="83" fillId="33" borderId="0" xfId="61" applyFont="1" applyFill="1" applyBorder="1">
      <alignment/>
      <protection/>
    </xf>
    <xf numFmtId="0" fontId="164" fillId="33" borderId="0" xfId="61" applyFont="1" applyFill="1" applyBorder="1">
      <alignment/>
      <protection/>
    </xf>
    <xf numFmtId="0" fontId="83" fillId="37" borderId="0" xfId="61" applyFont="1" applyFill="1" applyBorder="1">
      <alignment/>
      <protection/>
    </xf>
    <xf numFmtId="0" fontId="167" fillId="33" borderId="0" xfId="61" applyFont="1" applyFill="1" applyBorder="1">
      <alignment/>
      <protection/>
    </xf>
    <xf numFmtId="0" fontId="93" fillId="37" borderId="0" xfId="61" applyFont="1" applyFill="1" applyBorder="1" applyAlignment="1">
      <alignment horizontal="center" vertical="center"/>
      <protection/>
    </xf>
    <xf numFmtId="0" fontId="95"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99"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8"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0" fillId="0" borderId="10" xfId="0" applyFont="1" applyBorder="1" applyAlignment="1">
      <alignment/>
    </xf>
    <xf numFmtId="0" fontId="170" fillId="0" borderId="10" xfId="0" applyFont="1" applyBorder="1" applyAlignment="1">
      <alignment wrapText="1"/>
    </xf>
    <xf numFmtId="0" fontId="171" fillId="0" borderId="10" xfId="0" applyFont="1" applyBorder="1" applyAlignment="1">
      <alignment/>
    </xf>
    <xf numFmtId="0" fontId="171" fillId="0" borderId="10" xfId="0" applyFont="1" applyBorder="1" applyAlignment="1">
      <alignment wrapText="1"/>
    </xf>
    <xf numFmtId="4" fontId="71" fillId="33" borderId="10" xfId="61" applyNumberFormat="1" applyFont="1" applyFill="1" applyBorder="1" applyAlignment="1">
      <alignment horizontal="right" vertical="center" wrapText="1"/>
      <protection/>
    </xf>
    <xf numFmtId="0" fontId="168"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69" fillId="0" borderId="10" xfId="0" applyFont="1" applyBorder="1" applyAlignment="1">
      <alignment wrapText="1"/>
    </xf>
    <xf numFmtId="49" fontId="69" fillId="0" borderId="10" xfId="60" applyNumberFormat="1" applyFont="1" applyFill="1" applyBorder="1" applyAlignment="1">
      <alignment horizontal="center" vertical="center"/>
      <protection/>
    </xf>
    <xf numFmtId="49" fontId="69" fillId="0" borderId="10" xfId="54" applyNumberFormat="1" applyFont="1" applyFill="1" applyBorder="1" applyAlignment="1">
      <alignment horizontal="center" vertical="center"/>
      <protection/>
    </xf>
    <xf numFmtId="0" fontId="69" fillId="0" borderId="10" xfId="60" applyFont="1" applyBorder="1" applyAlignment="1">
      <alignment vertical="center" wrapText="1"/>
      <protection/>
    </xf>
    <xf numFmtId="3" fontId="79" fillId="0" borderId="10" xfId="60" applyNumberFormat="1" applyFont="1" applyFill="1" applyBorder="1" applyAlignment="1">
      <alignment horizontal="right" vertical="center" wrapText="1"/>
      <protection/>
    </xf>
    <xf numFmtId="3" fontId="78" fillId="0" borderId="10" xfId="60" applyNumberFormat="1" applyFont="1" applyBorder="1" applyAlignment="1">
      <alignment horizontal="right" vertical="center" wrapText="1"/>
      <protection/>
    </xf>
    <xf numFmtId="3" fontId="80" fillId="0" borderId="10" xfId="60" applyNumberFormat="1" applyFont="1" applyBorder="1" applyAlignment="1" applyProtection="1">
      <alignment horizontal="right" vertical="center"/>
      <protection locked="0"/>
    </xf>
    <xf numFmtId="3" fontId="78" fillId="0" borderId="10" xfId="60" applyNumberFormat="1" applyFont="1" applyBorder="1" applyAlignment="1" applyProtection="1">
      <alignment horizontal="right" vertical="center"/>
      <protection locked="0"/>
    </xf>
    <xf numFmtId="3" fontId="78"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5" fillId="33" borderId="10" xfId="60" applyFont="1" applyFill="1" applyBorder="1" applyAlignment="1">
      <alignment wrapText="1"/>
      <protection/>
    </xf>
    <xf numFmtId="0" fontId="126" fillId="33" borderId="10" xfId="0" applyNumberFormat="1" applyFont="1" applyFill="1" applyBorder="1" applyAlignment="1" applyProtection="1">
      <alignment vertical="center" wrapText="1"/>
      <protection/>
    </xf>
    <xf numFmtId="49" fontId="127" fillId="37" borderId="10" xfId="60" applyNumberFormat="1" applyFont="1" applyFill="1" applyBorder="1" applyAlignment="1">
      <alignment horizontal="center" vertical="center" wrapText="1"/>
      <protection/>
    </xf>
    <xf numFmtId="49" fontId="128"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29" fillId="37" borderId="0" xfId="61" applyFont="1" applyFill="1">
      <alignment/>
      <protection/>
    </xf>
    <xf numFmtId="0" fontId="68" fillId="0" borderId="0" xfId="0" applyNumberFormat="1" applyFont="1" applyFill="1" applyBorder="1" applyAlignment="1" applyProtection="1">
      <alignment vertical="top" wrapText="1"/>
      <protection/>
    </xf>
    <xf numFmtId="49" fontId="88" fillId="33" borderId="10" xfId="61" applyNumberFormat="1" applyFont="1" applyFill="1" applyBorder="1" applyAlignment="1">
      <alignment horizontal="center" vertical="center"/>
      <protection/>
    </xf>
    <xf numFmtId="49" fontId="71" fillId="33" borderId="10" xfId="61" applyNumberFormat="1" applyFont="1" applyFill="1" applyBorder="1" applyAlignment="1">
      <alignment horizontal="center" vertical="center"/>
      <protection/>
    </xf>
    <xf numFmtId="49" fontId="93" fillId="33" borderId="10" xfId="60" applyNumberFormat="1" applyFont="1" applyFill="1" applyBorder="1" applyAlignment="1">
      <alignment horizontal="center"/>
      <protection/>
    </xf>
    <xf numFmtId="0" fontId="83" fillId="0" borderId="10" xfId="61" applyFont="1" applyFill="1" applyBorder="1">
      <alignment/>
      <protection/>
    </xf>
    <xf numFmtId="0" fontId="88" fillId="33" borderId="10" xfId="61" applyFont="1" applyFill="1" applyBorder="1" applyAlignment="1">
      <alignment horizontal="right" vertical="center" wrapText="1"/>
      <protection/>
    </xf>
    <xf numFmtId="3" fontId="88" fillId="33" borderId="10" xfId="61" applyNumberFormat="1" applyFont="1" applyFill="1" applyBorder="1" applyAlignment="1">
      <alignment horizontal="right" vertical="center" wrapText="1"/>
      <protection/>
    </xf>
    <xf numFmtId="3" fontId="88" fillId="36" borderId="10" xfId="61" applyNumberFormat="1" applyFont="1" applyFill="1" applyBorder="1" applyAlignment="1">
      <alignment horizontal="right" vertical="center" wrapText="1"/>
      <protection/>
    </xf>
    <xf numFmtId="0" fontId="94" fillId="36" borderId="10" xfId="61" applyFont="1" applyFill="1" applyBorder="1" applyAlignment="1">
      <alignment horizontal="center" vertical="center" wrapText="1"/>
      <protection/>
    </xf>
    <xf numFmtId="3" fontId="88" fillId="36"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0" fontId="88" fillId="0" borderId="10" xfId="61" applyFont="1" applyFill="1" applyBorder="1" applyAlignment="1">
      <alignment horizontal="right" vertical="center" wrapText="1"/>
      <protection/>
    </xf>
    <xf numFmtId="3" fontId="88" fillId="0" borderId="10" xfId="61" applyNumberFormat="1" applyFont="1" applyFill="1" applyBorder="1" applyAlignment="1">
      <alignment horizontal="right" vertical="center"/>
      <protection/>
    </xf>
    <xf numFmtId="3" fontId="88" fillId="0" borderId="10" xfId="61" applyNumberFormat="1" applyFont="1" applyFill="1" applyBorder="1" applyAlignment="1">
      <alignment horizontal="right"/>
      <protection/>
    </xf>
    <xf numFmtId="3" fontId="71" fillId="33" borderId="10" xfId="61" applyNumberFormat="1" applyFont="1" applyFill="1" applyBorder="1" applyAlignment="1">
      <alignment horizontal="right"/>
      <protection/>
    </xf>
    <xf numFmtId="0" fontId="68" fillId="0" borderId="10" xfId="0" applyNumberFormat="1" applyFont="1" applyFill="1" applyBorder="1" applyAlignment="1" applyProtection="1">
      <alignment horizontal="center" vertical="top" wrapText="1"/>
      <protection/>
    </xf>
    <xf numFmtId="3" fontId="100" fillId="37" borderId="10" xfId="61" applyNumberFormat="1" applyFont="1" applyFill="1" applyBorder="1" applyAlignment="1">
      <alignment horizontal="center" vertical="center"/>
      <protection/>
    </xf>
    <xf numFmtId="1" fontId="88" fillId="33" borderId="10" xfId="61" applyNumberFormat="1" applyFont="1" applyFill="1" applyBorder="1" applyAlignment="1">
      <alignment horizontal="center" vertical="center" wrapText="1"/>
      <protection/>
    </xf>
    <xf numFmtId="3" fontId="88" fillId="33" borderId="10" xfId="61" applyNumberFormat="1" applyFont="1" applyFill="1" applyBorder="1" applyAlignment="1">
      <alignment vertical="center"/>
      <protection/>
    </xf>
    <xf numFmtId="0" fontId="93" fillId="33" borderId="10" xfId="61" applyFont="1" applyFill="1" applyBorder="1" applyAlignment="1">
      <alignment horizontal="right" vertical="center" wrapText="1"/>
      <protection/>
    </xf>
    <xf numFmtId="3" fontId="94"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1"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6" fillId="0" borderId="0" xfId="60" applyFont="1" applyBorder="1" applyAlignment="1" applyProtection="1">
      <alignment horizontal="center" wrapText="1"/>
      <protection locked="0"/>
    </xf>
    <xf numFmtId="0" fontId="107"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92" fillId="0" borderId="22" xfId="0" applyNumberFormat="1" applyFont="1" applyFill="1" applyBorder="1" applyAlignment="1" applyProtection="1">
      <alignment horizontal="left" vertical="top" wrapText="1"/>
      <protection/>
    </xf>
    <xf numFmtId="0" fontId="92"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08"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5" fillId="0" borderId="0" xfId="61" applyFont="1" applyAlignment="1" applyProtection="1">
      <alignment horizontal="center"/>
      <protection locked="0"/>
    </xf>
    <xf numFmtId="0" fontId="116"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6"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I134" sqref="I133:I134"/>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865</v>
      </c>
      <c r="F2" s="935"/>
      <c r="G2" s="935"/>
    </row>
    <row r="3" spans="5:7" ht="18.75" customHeight="1">
      <c r="E3" s="935"/>
      <c r="F3" s="935"/>
      <c r="G3" s="935"/>
    </row>
    <row r="4" spans="5:7" ht="117.75" customHeight="1">
      <c r="E4" s="935"/>
      <c r="F4" s="935"/>
      <c r="G4" s="935"/>
    </row>
    <row r="5" spans="1:6" ht="23.25" customHeight="1">
      <c r="A5" s="945" t="s">
        <v>732</v>
      </c>
      <c r="B5" s="945"/>
      <c r="C5" s="945"/>
      <c r="D5" s="945"/>
      <c r="E5" s="945"/>
      <c r="F5" s="945"/>
    </row>
    <row r="6" spans="1:6" ht="18.75">
      <c r="A6" s="946">
        <v>2553900000</v>
      </c>
      <c r="B6" s="946"/>
      <c r="C6" s="31"/>
      <c r="F6" s="27"/>
    </row>
    <row r="7" spans="1:6" ht="18.75">
      <c r="A7" s="853" t="s">
        <v>331</v>
      </c>
      <c r="B7" s="852"/>
      <c r="C7" s="31"/>
      <c r="F7" s="27"/>
    </row>
    <row r="8" spans="1:6" s="5" customFormat="1" ht="20.25" customHeight="1">
      <c r="A8" s="936" t="s">
        <v>271</v>
      </c>
      <c r="B8" s="938" t="s">
        <v>819</v>
      </c>
      <c r="C8" s="938" t="s">
        <v>340</v>
      </c>
      <c r="D8" s="940" t="s">
        <v>103</v>
      </c>
      <c r="E8" s="942" t="s">
        <v>104</v>
      </c>
      <c r="F8" s="943"/>
    </row>
    <row r="9" spans="1:6" s="5" customFormat="1" ht="51.75" customHeight="1">
      <c r="A9" s="937"/>
      <c r="B9" s="939"/>
      <c r="C9" s="944"/>
      <c r="D9" s="941"/>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159352820</v>
      </c>
      <c r="D11" s="148">
        <f>D12+D20+D28+D36+D54</f>
        <v>159300820</v>
      </c>
      <c r="E11" s="148">
        <f>E12+E20+E28+E36+E54</f>
        <v>52000</v>
      </c>
      <c r="F11" s="138"/>
    </row>
    <row r="12" spans="1:6" s="5" customFormat="1" ht="37.5">
      <c r="A12" s="17">
        <v>11000000</v>
      </c>
      <c r="B12" s="22" t="s">
        <v>107</v>
      </c>
      <c r="C12" s="149">
        <f aca="true" t="shared" si="0" ref="C12:C116">D12+E12</f>
        <v>110007900</v>
      </c>
      <c r="D12" s="148">
        <f>SUM(D13,D18)</f>
        <v>110007900</v>
      </c>
      <c r="E12" s="139"/>
      <c r="F12" s="139"/>
    </row>
    <row r="13" spans="1:6" ht="18.75">
      <c r="A13" s="17">
        <v>11010000</v>
      </c>
      <c r="B13" s="22" t="s">
        <v>289</v>
      </c>
      <c r="C13" s="149">
        <f t="shared" si="0"/>
        <v>109992400</v>
      </c>
      <c r="D13" s="148">
        <f>SUM(D14,D15,D16,D17,)</f>
        <v>109992400</v>
      </c>
      <c r="E13" s="139"/>
      <c r="F13" s="139"/>
    </row>
    <row r="14" spans="1:6" ht="31.5">
      <c r="A14" s="10">
        <v>11010100</v>
      </c>
      <c r="B14" s="34" t="s">
        <v>379</v>
      </c>
      <c r="C14" s="149">
        <f t="shared" si="0"/>
        <v>54077600</v>
      </c>
      <c r="D14" s="155">
        <v>54077600</v>
      </c>
      <c r="E14" s="141"/>
      <c r="F14" s="141"/>
    </row>
    <row r="15" spans="1:6" ht="61.5" customHeight="1">
      <c r="A15" s="7">
        <v>11010200</v>
      </c>
      <c r="B15" s="47" t="s">
        <v>381</v>
      </c>
      <c r="C15" s="149">
        <f t="shared" si="0"/>
        <v>47763000</v>
      </c>
      <c r="D15" s="155">
        <v>47763000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837</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835</v>
      </c>
      <c r="C26" s="149">
        <f t="shared" si="0"/>
        <v>15350</v>
      </c>
      <c r="D26" s="148">
        <f>SUM(D27)</f>
        <v>15350</v>
      </c>
      <c r="E26" s="139"/>
      <c r="F26" s="139"/>
    </row>
    <row r="27" spans="1:6" s="6" customFormat="1" ht="31.5">
      <c r="A27" s="888">
        <v>13040100</v>
      </c>
      <c r="B27" s="889" t="s">
        <v>836</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161504820</v>
      </c>
      <c r="D93" s="645">
        <f>D11+D59+D85</f>
        <v>160615320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848</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220941860</v>
      </c>
      <c r="D125" s="645">
        <f>D93+D94</f>
        <v>220052360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4" t="s">
        <v>396</v>
      </c>
      <c r="B128" s="93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H24" sqref="H2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873</v>
      </c>
      <c r="E1" s="243"/>
      <c r="F1" s="243"/>
    </row>
    <row r="2" spans="2:10" ht="63" customHeight="1">
      <c r="B2" s="1087" t="s">
        <v>735</v>
      </c>
      <c r="C2" s="1087"/>
      <c r="D2" s="1087"/>
      <c r="J2" s="97"/>
    </row>
    <row r="3" spans="2:10" ht="31.5" customHeight="1">
      <c r="B3" s="467">
        <v>2553900000</v>
      </c>
      <c r="C3" s="465"/>
      <c r="D3" s="465"/>
      <c r="J3" s="169"/>
    </row>
    <row r="4" spans="2:16" ht="16.5" customHeight="1" thickBot="1">
      <c r="B4" s="468" t="s">
        <v>331</v>
      </c>
      <c r="C4" s="98"/>
      <c r="D4" s="164"/>
      <c r="P4" s="126"/>
    </row>
    <row r="5" spans="2:4" ht="92.25" customHeight="1">
      <c r="B5" s="1088" t="s">
        <v>271</v>
      </c>
      <c r="C5" s="1088" t="s">
        <v>556</v>
      </c>
      <c r="D5" s="1090" t="s">
        <v>557</v>
      </c>
    </row>
    <row r="6" spans="2:4" ht="35.25" customHeight="1" thickBot="1">
      <c r="B6" s="1089"/>
      <c r="C6" s="1089"/>
      <c r="D6" s="1091"/>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4" t="s">
        <v>686</v>
      </c>
    </row>
    <row r="11" spans="1:4" s="102" customFormat="1" ht="56.25" customHeight="1" hidden="1">
      <c r="A11" s="100"/>
      <c r="B11" s="227"/>
      <c r="C11" s="228"/>
      <c r="D11" s="1085"/>
    </row>
    <row r="12" spans="1:4" s="102" customFormat="1" ht="39.75" customHeight="1">
      <c r="A12" s="100"/>
      <c r="B12" s="220" t="s">
        <v>617</v>
      </c>
      <c r="C12" s="229" t="s">
        <v>374</v>
      </c>
      <c r="D12" s="1085"/>
    </row>
    <row r="13" spans="1:4" s="102" customFormat="1" ht="79.5" customHeight="1">
      <c r="A13" s="100"/>
      <c r="B13" s="220" t="s">
        <v>618</v>
      </c>
      <c r="C13" s="230" t="s">
        <v>304</v>
      </c>
      <c r="D13" s="1085"/>
    </row>
    <row r="14" spans="1:4" s="102" customFormat="1" ht="95.25" customHeight="1" hidden="1">
      <c r="A14" s="100"/>
      <c r="B14" s="195" t="s">
        <v>506</v>
      </c>
      <c r="C14" s="125" t="s">
        <v>507</v>
      </c>
      <c r="D14" s="1085"/>
    </row>
    <row r="15" spans="1:4" s="102" customFormat="1" ht="155.25" customHeight="1">
      <c r="A15" s="100"/>
      <c r="B15" s="220" t="s">
        <v>619</v>
      </c>
      <c r="C15" s="244" t="s">
        <v>685</v>
      </c>
      <c r="D15" s="1086"/>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2" t="s">
        <v>396</v>
      </c>
      <c r="C24" s="1092"/>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F28" sqref="F28"/>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866</v>
      </c>
      <c r="F1" s="948"/>
      <c r="G1" s="186"/>
      <c r="H1" s="58"/>
    </row>
    <row r="2" spans="1:6" ht="47.25" customHeight="1">
      <c r="A2" s="949" t="s">
        <v>769</v>
      </c>
      <c r="B2" s="949"/>
      <c r="C2" s="949"/>
      <c r="D2" s="949"/>
      <c r="E2" s="949"/>
      <c r="F2" s="949"/>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50" t="s">
        <v>386</v>
      </c>
      <c r="B6" s="950" t="s">
        <v>688</v>
      </c>
      <c r="C6" s="950" t="s">
        <v>547</v>
      </c>
      <c r="D6" s="950" t="s">
        <v>103</v>
      </c>
      <c r="E6" s="950" t="s">
        <v>104</v>
      </c>
      <c r="F6" s="950"/>
    </row>
    <row r="7" spans="1:6" s="484" customFormat="1" ht="18" customHeight="1">
      <c r="A7" s="950"/>
      <c r="B7" s="950"/>
      <c r="C7" s="950"/>
      <c r="D7" s="950"/>
      <c r="E7" s="950" t="s">
        <v>547</v>
      </c>
      <c r="F7" s="950" t="s">
        <v>387</v>
      </c>
    </row>
    <row r="8" spans="1:6" s="484" customFormat="1" ht="38.25" customHeight="1">
      <c r="A8" s="950"/>
      <c r="B8" s="950"/>
      <c r="C8" s="950"/>
      <c r="D8" s="950"/>
      <c r="E8" s="950"/>
      <c r="F8" s="950"/>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21613913.45</v>
      </c>
      <c r="D16" s="886">
        <v>-1053868.01</v>
      </c>
      <c r="E16" s="886">
        <v>22667781.46</v>
      </c>
      <c r="F16" s="886">
        <v>22603564</v>
      </c>
    </row>
    <row r="17" spans="1:6" s="63" customFormat="1" ht="36" customHeight="1">
      <c r="A17" s="59">
        <v>208000</v>
      </c>
      <c r="B17" s="60" t="s">
        <v>390</v>
      </c>
      <c r="C17" s="886">
        <f t="shared" si="0"/>
        <v>21613913.45</v>
      </c>
      <c r="D17" s="886">
        <v>-1053868.01</v>
      </c>
      <c r="E17" s="886">
        <f>E18+E19</f>
        <v>22667781.46</v>
      </c>
      <c r="F17" s="886">
        <f>F18+F19</f>
        <v>22603564</v>
      </c>
    </row>
    <row r="18" spans="1:6" s="63" customFormat="1" ht="24" customHeight="1">
      <c r="A18" s="64">
        <v>208100</v>
      </c>
      <c r="B18" s="65" t="s">
        <v>391</v>
      </c>
      <c r="C18" s="887">
        <f t="shared" si="0"/>
        <v>21613913.45</v>
      </c>
      <c r="D18" s="887">
        <v>20782897.99</v>
      </c>
      <c r="E18" s="887">
        <v>831015.46</v>
      </c>
      <c r="F18" s="933">
        <v>766798</v>
      </c>
    </row>
    <row r="19" spans="1:6" s="63" customFormat="1" ht="57" customHeight="1">
      <c r="A19" s="64">
        <v>208400</v>
      </c>
      <c r="B19" s="65" t="s">
        <v>392</v>
      </c>
      <c r="C19" s="887">
        <f t="shared" si="0"/>
        <v>0</v>
      </c>
      <c r="D19" s="887">
        <v>-21836766</v>
      </c>
      <c r="E19" s="887">
        <v>21836766</v>
      </c>
      <c r="F19" s="887">
        <v>21836766</v>
      </c>
    </row>
    <row r="20" spans="1:6" ht="18.75" customHeight="1">
      <c r="A20" s="59"/>
      <c r="B20" s="60" t="s">
        <v>648</v>
      </c>
      <c r="C20" s="886">
        <f t="shared" si="0"/>
        <v>21613913.45</v>
      </c>
      <c r="D20" s="886">
        <v>-1053868.01</v>
      </c>
      <c r="E20" s="886">
        <v>22667781.46</v>
      </c>
      <c r="F20" s="886">
        <v>22603564</v>
      </c>
    </row>
    <row r="21" spans="1:6" ht="34.5" customHeight="1">
      <c r="A21" s="59"/>
      <c r="B21" s="60" t="s">
        <v>647</v>
      </c>
      <c r="C21" s="886">
        <f t="shared" si="0"/>
        <v>21613913.45</v>
      </c>
      <c r="D21" s="886">
        <v>-1053868.01</v>
      </c>
      <c r="E21" s="886">
        <v>22667781.46</v>
      </c>
      <c r="F21" s="886">
        <v>22603564</v>
      </c>
    </row>
    <row r="22" spans="1:6" ht="34.5" customHeight="1">
      <c r="A22" s="59">
        <v>600000</v>
      </c>
      <c r="B22" s="60" t="s">
        <v>394</v>
      </c>
      <c r="C22" s="886">
        <f t="shared" si="0"/>
        <v>21613913.45</v>
      </c>
      <c r="D22" s="886">
        <v>-1053868.01</v>
      </c>
      <c r="E22" s="886">
        <v>22667781.46</v>
      </c>
      <c r="F22" s="886">
        <v>22603564</v>
      </c>
    </row>
    <row r="23" spans="1:6" ht="24" customHeight="1">
      <c r="A23" s="59">
        <v>602000</v>
      </c>
      <c r="B23" s="60" t="s">
        <v>395</v>
      </c>
      <c r="C23" s="886">
        <f t="shared" si="0"/>
        <v>21613913.45</v>
      </c>
      <c r="D23" s="886">
        <v>-1053868.01</v>
      </c>
      <c r="E23" s="886">
        <f>E24+E25</f>
        <v>22667781.46</v>
      </c>
      <c r="F23" s="886">
        <f>F24+F25</f>
        <v>22603564</v>
      </c>
    </row>
    <row r="24" spans="1:6" ht="23.25" customHeight="1">
      <c r="A24" s="64">
        <v>602100</v>
      </c>
      <c r="B24" s="65" t="s">
        <v>391</v>
      </c>
      <c r="C24" s="887">
        <f t="shared" si="0"/>
        <v>21613913.45</v>
      </c>
      <c r="D24" s="887">
        <v>20782897.99</v>
      </c>
      <c r="E24" s="887">
        <v>831015.46</v>
      </c>
      <c r="F24" s="933">
        <v>766798</v>
      </c>
    </row>
    <row r="25" spans="1:6" ht="56.25">
      <c r="A25" s="67">
        <v>602400</v>
      </c>
      <c r="B25" s="65" t="s">
        <v>392</v>
      </c>
      <c r="C25" s="887">
        <f t="shared" si="0"/>
        <v>0</v>
      </c>
      <c r="D25" s="887">
        <v>-21836766</v>
      </c>
      <c r="E25" s="887">
        <v>21836766</v>
      </c>
      <c r="F25" s="887">
        <v>21836766</v>
      </c>
    </row>
    <row r="26" spans="1:6" ht="27" customHeight="1">
      <c r="A26" s="59"/>
      <c r="B26" s="60" t="s">
        <v>648</v>
      </c>
      <c r="C26" s="886">
        <f t="shared" si="0"/>
        <v>21613913.45</v>
      </c>
      <c r="D26" s="886">
        <v>-1053868.01</v>
      </c>
      <c r="E26" s="886">
        <v>22667781.46</v>
      </c>
      <c r="F26" s="886">
        <v>22603564</v>
      </c>
    </row>
    <row r="29" spans="1:5" ht="18.75">
      <c r="A29" s="947" t="s">
        <v>396</v>
      </c>
      <c r="B29" s="94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selection activeCell="P205" sqref="P205"/>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1" t="s">
        <v>867</v>
      </c>
      <c r="P1" s="952"/>
      <c r="Q1" s="952"/>
      <c r="R1" s="952"/>
    </row>
    <row r="2" spans="1:18" ht="12" customHeight="1">
      <c r="A2" s="267"/>
      <c r="B2" s="267"/>
      <c r="C2" s="267"/>
      <c r="D2" s="267"/>
      <c r="E2" s="268"/>
      <c r="F2" s="267"/>
      <c r="G2" s="267"/>
      <c r="H2" s="267"/>
      <c r="I2" s="267"/>
      <c r="J2" s="267"/>
      <c r="K2" s="267"/>
      <c r="L2" s="267"/>
      <c r="M2" s="267"/>
      <c r="N2" s="269"/>
      <c r="O2" s="966"/>
      <c r="P2" s="966"/>
      <c r="Q2" s="966"/>
      <c r="R2" s="966"/>
    </row>
    <row r="3" spans="1:18" ht="49.5" customHeight="1">
      <c r="A3" s="272"/>
      <c r="B3" s="968" t="s">
        <v>733</v>
      </c>
      <c r="C3" s="968"/>
      <c r="D3" s="968"/>
      <c r="E3" s="968"/>
      <c r="F3" s="968"/>
      <c r="G3" s="968"/>
      <c r="H3" s="968"/>
      <c r="I3" s="968"/>
      <c r="J3" s="968"/>
      <c r="K3" s="968"/>
      <c r="L3" s="968"/>
      <c r="M3" s="968"/>
      <c r="N3" s="968"/>
      <c r="O3" s="968"/>
      <c r="P3" s="968"/>
      <c r="Q3" s="968"/>
      <c r="R3" s="647"/>
    </row>
    <row r="4" spans="1:18" ht="22.5" customHeight="1">
      <c r="A4" s="272"/>
      <c r="B4" s="961">
        <v>2553900000</v>
      </c>
      <c r="C4" s="962"/>
      <c r="D4" s="480"/>
      <c r="E4" s="480"/>
      <c r="F4" s="480"/>
      <c r="G4" s="480"/>
      <c r="H4" s="480"/>
      <c r="I4" s="480"/>
      <c r="J4" s="480"/>
      <c r="K4" s="480"/>
      <c r="L4" s="480"/>
      <c r="M4" s="480"/>
      <c r="N4" s="480"/>
      <c r="O4" s="480"/>
      <c r="P4" s="480"/>
      <c r="Q4" s="480"/>
      <c r="R4" s="647"/>
    </row>
    <row r="5" spans="1:18" ht="28.5" customHeight="1">
      <c r="A5" s="272"/>
      <c r="B5" s="965" t="s">
        <v>331</v>
      </c>
      <c r="C5" s="965"/>
      <c r="D5" s="273"/>
      <c r="E5" s="273"/>
      <c r="F5" s="273"/>
      <c r="G5" s="273"/>
      <c r="H5" s="273"/>
      <c r="I5" s="273"/>
      <c r="J5" s="273"/>
      <c r="K5" s="273"/>
      <c r="L5" s="273"/>
      <c r="M5" s="273"/>
      <c r="N5" s="274"/>
      <c r="O5" s="273"/>
      <c r="P5" s="273"/>
      <c r="Q5" s="273"/>
      <c r="R5" s="647" t="s">
        <v>397</v>
      </c>
    </row>
    <row r="6" spans="1:18" ht="72" customHeight="1">
      <c r="A6" s="953"/>
      <c r="B6" s="959" t="s">
        <v>50</v>
      </c>
      <c r="C6" s="959" t="s">
        <v>545</v>
      </c>
      <c r="D6" s="956" t="s">
        <v>555</v>
      </c>
      <c r="E6" s="960" t="s">
        <v>544</v>
      </c>
      <c r="F6" s="954" t="s">
        <v>103</v>
      </c>
      <c r="G6" s="954"/>
      <c r="H6" s="954"/>
      <c r="I6" s="954"/>
      <c r="J6" s="954"/>
      <c r="K6" s="954" t="s">
        <v>104</v>
      </c>
      <c r="L6" s="954"/>
      <c r="M6" s="954"/>
      <c r="N6" s="954"/>
      <c r="O6" s="954"/>
      <c r="P6" s="954"/>
      <c r="Q6" s="954"/>
      <c r="R6" s="963" t="s">
        <v>340</v>
      </c>
    </row>
    <row r="7" spans="1:18" ht="21" customHeight="1">
      <c r="A7" s="953"/>
      <c r="B7" s="959"/>
      <c r="C7" s="959"/>
      <c r="D7" s="957"/>
      <c r="E7" s="960"/>
      <c r="F7" s="954" t="s">
        <v>547</v>
      </c>
      <c r="G7" s="954" t="s">
        <v>398</v>
      </c>
      <c r="H7" s="955" t="s">
        <v>399</v>
      </c>
      <c r="I7" s="955"/>
      <c r="J7" s="955" t="s">
        <v>400</v>
      </c>
      <c r="K7" s="954" t="s">
        <v>547</v>
      </c>
      <c r="L7" s="955" t="s">
        <v>82</v>
      </c>
      <c r="M7" s="955"/>
      <c r="N7" s="967" t="s">
        <v>398</v>
      </c>
      <c r="O7" s="955" t="s">
        <v>399</v>
      </c>
      <c r="P7" s="955"/>
      <c r="Q7" s="955" t="s">
        <v>400</v>
      </c>
      <c r="R7" s="963"/>
    </row>
    <row r="8" spans="1:18" ht="188.25" customHeight="1">
      <c r="A8" s="953"/>
      <c r="B8" s="959"/>
      <c r="C8" s="959"/>
      <c r="D8" s="958"/>
      <c r="E8" s="960"/>
      <c r="F8" s="954"/>
      <c r="G8" s="954"/>
      <c r="H8" s="275" t="s">
        <v>401</v>
      </c>
      <c r="I8" s="275" t="s">
        <v>402</v>
      </c>
      <c r="J8" s="955"/>
      <c r="K8" s="954"/>
      <c r="L8" s="275" t="s">
        <v>83</v>
      </c>
      <c r="M8" s="277" t="s">
        <v>84</v>
      </c>
      <c r="N8" s="967"/>
      <c r="O8" s="275" t="s">
        <v>401</v>
      </c>
      <c r="P8" s="275" t="s">
        <v>402</v>
      </c>
      <c r="Q8" s="955"/>
      <c r="R8" s="963"/>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84467513</v>
      </c>
      <c r="G10" s="649">
        <f aca="true" t="shared" si="0" ref="G10:Q10">G11</f>
        <v>84467513</v>
      </c>
      <c r="H10" s="649">
        <f t="shared" si="0"/>
        <v>33701781</v>
      </c>
      <c r="I10" s="649">
        <f t="shared" si="0"/>
        <v>4136281</v>
      </c>
      <c r="J10" s="649">
        <f t="shared" si="0"/>
        <v>0</v>
      </c>
      <c r="K10" s="649">
        <f t="shared" si="0"/>
        <v>21320450.46</v>
      </c>
      <c r="L10" s="649">
        <f t="shared" si="0"/>
        <v>20491733</v>
      </c>
      <c r="M10" s="649">
        <f t="shared" si="0"/>
        <v>19791733</v>
      </c>
      <c r="N10" s="649">
        <f t="shared" si="0"/>
        <v>828717.46</v>
      </c>
      <c r="O10" s="649">
        <f t="shared" si="0"/>
        <v>60000</v>
      </c>
      <c r="P10" s="649">
        <f t="shared" si="0"/>
        <v>0</v>
      </c>
      <c r="Q10" s="649">
        <f t="shared" si="0"/>
        <v>20491733</v>
      </c>
      <c r="R10" s="649">
        <f aca="true" t="shared" si="1" ref="R10:R95">F10+K10</f>
        <v>105787963.46000001</v>
      </c>
    </row>
    <row r="11" spans="1:18" s="657" customFormat="1" ht="19.5" customHeight="1">
      <c r="A11" s="654"/>
      <c r="B11" s="658" t="s">
        <v>569</v>
      </c>
      <c r="C11" s="658"/>
      <c r="D11" s="658"/>
      <c r="E11" s="659" t="s">
        <v>403</v>
      </c>
      <c r="F11" s="774">
        <f>F12+F19+F32+F37+F58+F63+F71+F78+F45+F43+F67+F16+F74+F53+F65</f>
        <v>84467513</v>
      </c>
      <c r="G11" s="649">
        <f aca="true" t="shared" si="2" ref="G11:G28">F11-J11</f>
        <v>84467513</v>
      </c>
      <c r="H11" s="774">
        <f>H12+H19+H32+H37+H58+H63+H71+H78+H45+H43</f>
        <v>33701781</v>
      </c>
      <c r="I11" s="774">
        <f>I12+I19+I32+I37+I58+I63+I71+I78+I45+I43</f>
        <v>4136281</v>
      </c>
      <c r="J11" s="774">
        <f>J12+J19+J32+J37+J58+J63+J71+J78+J45+J43</f>
        <v>0</v>
      </c>
      <c r="K11" s="774">
        <f>K12+K19+K32+K37+K58+K63+K71+K78+K45+K43+K67+K16+K74+K55+K53</f>
        <v>21320450.46</v>
      </c>
      <c r="L11" s="774">
        <f>L12+L19+L32+L37+L58+L63+L71+L78+L45+L43+L67+L16+L74+L55+L53</f>
        <v>20491733</v>
      </c>
      <c r="M11" s="774">
        <f>M12+M19+M32+M37+M58+M63+M71+M78+M45+M43+M67+M16+M74+M55+M53</f>
        <v>19791733</v>
      </c>
      <c r="N11" s="774">
        <f>N12+N19+N32+N37+N58+N63+N71+N78+N45+N43+N67+N16+N74+N55+N53</f>
        <v>828717.46</v>
      </c>
      <c r="O11" s="774">
        <f>O12+O19+O32+O37+O58+O63+O71+O78+O45+O43+O67+O16+O74+O55+O53</f>
        <v>60000</v>
      </c>
      <c r="P11" s="774">
        <f>P12+P19+P32+P37+P58+P63+P71+P78+P45+P43+P67+P16+P74</f>
        <v>0</v>
      </c>
      <c r="Q11" s="774">
        <f>Q12+Q19+Q32+Q37+Q58+Q63+Q71+Q78+Q45+Q43+Q67+Q16+Q74+Q55+Q53</f>
        <v>20491733</v>
      </c>
      <c r="R11" s="774">
        <f t="shared" si="1"/>
        <v>105787963.46000001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855</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20.2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20.2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833</v>
      </c>
      <c r="D50" s="317" t="s">
        <v>45</v>
      </c>
      <c r="E50" s="315" t="s">
        <v>834</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828</v>
      </c>
      <c r="C51" s="301" t="s">
        <v>829</v>
      </c>
      <c r="D51" s="431" t="s">
        <v>405</v>
      </c>
      <c r="E51" s="322" t="s">
        <v>830</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858</v>
      </c>
      <c r="C52" s="306" t="s">
        <v>859</v>
      </c>
      <c r="D52" s="910" t="s">
        <v>564</v>
      </c>
      <c r="E52" s="411" t="s">
        <v>860</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12500000</v>
      </c>
      <c r="G58" s="783">
        <f aca="true" t="shared" si="14" ref="G58:Q58">G60+G62</f>
        <v>12500000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17923887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11500000</v>
      </c>
      <c r="G61" s="776">
        <f>F61-J61</f>
        <v>11500000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16923887</v>
      </c>
    </row>
    <row r="62" spans="1:18" ht="59.25" customHeight="1">
      <c r="A62" s="288"/>
      <c r="B62" s="324" t="s">
        <v>586</v>
      </c>
      <c r="C62" s="319" t="s">
        <v>281</v>
      </c>
      <c r="D62" s="325" t="s">
        <v>410</v>
      </c>
      <c r="E62" s="309" t="s">
        <v>282</v>
      </c>
      <c r="F62" s="783">
        <v>11500000</v>
      </c>
      <c r="G62" s="776">
        <f>F62-J62</f>
        <v>11500000</v>
      </c>
      <c r="H62" s="786"/>
      <c r="I62" s="786"/>
      <c r="J62" s="786"/>
      <c r="K62" s="786">
        <v>5423887</v>
      </c>
      <c r="L62" s="786">
        <v>5423887</v>
      </c>
      <c r="M62" s="786">
        <v>5423887</v>
      </c>
      <c r="N62" s="778">
        <f t="shared" si="4"/>
        <v>0</v>
      </c>
      <c r="O62" s="786"/>
      <c r="P62" s="786"/>
      <c r="Q62" s="786">
        <v>5423887</v>
      </c>
      <c r="R62" s="649">
        <f t="shared" si="1"/>
        <v>16923887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1740000</v>
      </c>
      <c r="G74" s="776">
        <f t="shared" si="18"/>
        <v>1740000</v>
      </c>
      <c r="H74" s="783"/>
      <c r="I74" s="783"/>
      <c r="J74" s="783"/>
      <c r="K74" s="783"/>
      <c r="L74" s="783"/>
      <c r="M74" s="783"/>
      <c r="N74" s="778">
        <f t="shared" si="4"/>
        <v>0</v>
      </c>
      <c r="O74" s="783"/>
      <c r="P74" s="783"/>
      <c r="Q74" s="783"/>
      <c r="R74" s="649">
        <f t="shared" si="1"/>
        <v>1740000</v>
      </c>
    </row>
    <row r="75" spans="1:18" ht="60" customHeight="1">
      <c r="A75" s="288"/>
      <c r="B75" s="324" t="s">
        <v>590</v>
      </c>
      <c r="C75" s="289" t="s">
        <v>250</v>
      </c>
      <c r="D75" s="289" t="s">
        <v>251</v>
      </c>
      <c r="E75" s="327" t="s">
        <v>252</v>
      </c>
      <c r="F75" s="783">
        <v>750000</v>
      </c>
      <c r="G75" s="776">
        <f t="shared" si="18"/>
        <v>750000</v>
      </c>
      <c r="H75" s="786"/>
      <c r="I75" s="786"/>
      <c r="J75" s="786"/>
      <c r="K75" s="786"/>
      <c r="L75" s="786"/>
      <c r="M75" s="786"/>
      <c r="N75" s="778">
        <f t="shared" si="4"/>
        <v>0</v>
      </c>
      <c r="O75" s="786"/>
      <c r="P75" s="786"/>
      <c r="Q75" s="786"/>
      <c r="R75" s="649">
        <f t="shared" si="1"/>
        <v>750000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c r="L77" s="786"/>
      <c r="M77" s="786"/>
      <c r="N77" s="778"/>
      <c r="O77" s="786"/>
      <c r="P77" s="786"/>
      <c r="Q77" s="786"/>
      <c r="R77" s="649">
        <f t="shared" si="1"/>
        <v>970000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101498122.99</v>
      </c>
      <c r="G80" s="789">
        <f aca="true" t="shared" si="21" ref="G80:Q80">G81</f>
        <v>101498122.99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103499953.99</v>
      </c>
    </row>
    <row r="81" spans="1:18" s="652" customFormat="1" ht="48" customHeight="1">
      <c r="A81" s="664"/>
      <c r="B81" s="658" t="s">
        <v>529</v>
      </c>
      <c r="C81" s="658"/>
      <c r="D81" s="658"/>
      <c r="E81" s="665" t="s">
        <v>513</v>
      </c>
      <c r="F81" s="790">
        <f>F82+F84+F107+F112+F118+F126</f>
        <v>101498122.99</v>
      </c>
      <c r="G81" s="788">
        <f>F81-J81</f>
        <v>101498122.99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103499953.99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97487017.99</v>
      </c>
      <c r="G84" s="775">
        <f t="shared" si="23"/>
        <v>97487017.99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99332346.99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32995937</v>
      </c>
      <c r="G86" s="775">
        <f t="shared" si="23"/>
        <v>32995937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34652610</v>
      </c>
    </row>
    <row r="87" spans="1:18" s="407" customFormat="1" ht="71.25" customHeight="1">
      <c r="A87" s="404"/>
      <c r="B87" s="405" t="s">
        <v>156</v>
      </c>
      <c r="C87" s="405" t="s">
        <v>157</v>
      </c>
      <c r="D87" s="405" t="s">
        <v>515</v>
      </c>
      <c r="E87" s="408" t="s">
        <v>764</v>
      </c>
      <c r="F87" s="790">
        <v>32995937</v>
      </c>
      <c r="G87" s="788">
        <f t="shared" si="23"/>
        <v>32995937</v>
      </c>
      <c r="H87" s="796">
        <v>13872800</v>
      </c>
      <c r="I87" s="790">
        <v>11177295</v>
      </c>
      <c r="J87" s="790"/>
      <c r="K87" s="797">
        <v>1656673</v>
      </c>
      <c r="L87" s="798">
        <v>1656673</v>
      </c>
      <c r="M87" s="798">
        <v>1656673</v>
      </c>
      <c r="N87" s="778">
        <f t="shared" si="4"/>
        <v>0</v>
      </c>
      <c r="O87" s="797"/>
      <c r="P87" s="797"/>
      <c r="Q87" s="799">
        <v>1656673</v>
      </c>
      <c r="R87" s="649">
        <f>F87+K87</f>
        <v>34652610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855</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20.2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20.2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849</v>
      </c>
      <c r="C124" s="425" t="s">
        <v>850</v>
      </c>
      <c r="D124" s="527" t="s">
        <v>45</v>
      </c>
      <c r="E124" s="895" t="s">
        <v>851</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852</v>
      </c>
      <c r="C125" s="425" t="s">
        <v>853</v>
      </c>
      <c r="D125" s="425" t="s">
        <v>518</v>
      </c>
      <c r="E125" s="895" t="s">
        <v>854</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832</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8006585</v>
      </c>
      <c r="G185" s="789">
        <f aca="true" t="shared" si="56" ref="G185:Q185">G186</f>
        <v>6746585</v>
      </c>
      <c r="H185" s="789">
        <f t="shared" si="56"/>
        <v>2060000</v>
      </c>
      <c r="I185" s="789">
        <f t="shared" si="56"/>
        <v>35272</v>
      </c>
      <c r="J185" s="789">
        <f t="shared" si="56"/>
        <v>1160000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8046585</v>
      </c>
    </row>
    <row r="186" spans="1:18" s="652" customFormat="1" ht="40.5">
      <c r="A186" s="664"/>
      <c r="B186" s="668" t="s">
        <v>426</v>
      </c>
      <c r="C186" s="668"/>
      <c r="D186" s="669"/>
      <c r="E186" s="659" t="s">
        <v>102</v>
      </c>
      <c r="F186" s="790">
        <f>F188+F189+F193</f>
        <v>8006585</v>
      </c>
      <c r="G186" s="790">
        <f>G187+G189</f>
        <v>6746585</v>
      </c>
      <c r="H186" s="790">
        <f aca="true" t="shared" si="58" ref="H186:M186">H188+H189+H193</f>
        <v>2060000</v>
      </c>
      <c r="I186" s="790">
        <f t="shared" si="58"/>
        <v>35272</v>
      </c>
      <c r="J186" s="790">
        <f t="shared" si="58"/>
        <v>1160000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8046585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5133000</v>
      </c>
      <c r="G189" s="775">
        <f>F189-J189</f>
        <v>3973000</v>
      </c>
      <c r="H189" s="811"/>
      <c r="I189" s="811"/>
      <c r="J189" s="791">
        <f>J190+J192</f>
        <v>1160000</v>
      </c>
      <c r="K189" s="791"/>
      <c r="L189" s="791"/>
      <c r="M189" s="791"/>
      <c r="N189" s="489"/>
      <c r="O189" s="811"/>
      <c r="P189" s="811"/>
      <c r="Q189" s="811"/>
      <c r="R189" s="649">
        <f t="shared" si="57"/>
        <v>5133000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4450000</v>
      </c>
      <c r="G192" s="775">
        <f>F192-J192</f>
        <v>3290000</v>
      </c>
      <c r="H192" s="811"/>
      <c r="I192" s="811"/>
      <c r="J192" s="811">
        <v>1160000</v>
      </c>
      <c r="K192" s="791"/>
      <c r="L192" s="791"/>
      <c r="M192" s="791"/>
      <c r="N192" s="489"/>
      <c r="O192" s="811"/>
      <c r="P192" s="811"/>
      <c r="Q192" s="811"/>
      <c r="R192" s="649">
        <f t="shared" si="57"/>
        <v>4450000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218898491.99</v>
      </c>
      <c r="G203" s="481">
        <f t="shared" si="64"/>
        <v>217638491.99</v>
      </c>
      <c r="H203" s="481">
        <f t="shared" si="64"/>
        <v>115477428</v>
      </c>
      <c r="I203" s="481">
        <f t="shared" si="64"/>
        <v>19780400</v>
      </c>
      <c r="J203" s="481">
        <f t="shared" si="64"/>
        <v>1160000</v>
      </c>
      <c r="K203" s="851">
        <f t="shared" si="64"/>
        <v>23557281.46</v>
      </c>
      <c r="L203" s="481">
        <f t="shared" si="64"/>
        <v>22603564</v>
      </c>
      <c r="M203" s="851">
        <f t="shared" si="64"/>
        <v>21836766</v>
      </c>
      <c r="N203" s="489">
        <f t="shared" si="48"/>
        <v>953717.4600000009</v>
      </c>
      <c r="O203" s="481">
        <f t="shared" si="64"/>
        <v>75000</v>
      </c>
      <c r="P203" s="481">
        <f t="shared" si="64"/>
        <v>0</v>
      </c>
      <c r="Q203" s="481">
        <f t="shared" si="64"/>
        <v>22603564</v>
      </c>
      <c r="R203" s="850">
        <f t="shared" si="57"/>
        <v>242455773.45000002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64" t="s">
        <v>396</v>
      </c>
      <c r="C207" s="964"/>
      <c r="D207" s="964"/>
      <c r="E207" s="964"/>
      <c r="K207" s="68"/>
      <c r="N207" s="947" t="s">
        <v>173</v>
      </c>
      <c r="O207" s="947"/>
      <c r="P207" s="947"/>
      <c r="Q207" s="947"/>
    </row>
    <row r="210" spans="7:18" ht="20.25">
      <c r="G210" s="371"/>
      <c r="N210" s="288"/>
      <c r="R210" s="653"/>
    </row>
  </sheetData>
  <sheetProtection/>
  <mergeCells count="24">
    <mergeCell ref="O2:R2"/>
    <mergeCell ref="N7:N8"/>
    <mergeCell ref="K6:Q6"/>
    <mergeCell ref="Q7:Q8"/>
    <mergeCell ref="B3:Q3"/>
    <mergeCell ref="C6:C8"/>
    <mergeCell ref="N207:Q207"/>
    <mergeCell ref="B207:E207"/>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Q18" sqref="Q18"/>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0" t="s">
        <v>868</v>
      </c>
      <c r="P1" s="971"/>
      <c r="Q1" s="971"/>
    </row>
    <row r="2" spans="2:23" ht="75" customHeight="1">
      <c r="B2" s="976" t="s">
        <v>763</v>
      </c>
      <c r="C2" s="976"/>
      <c r="D2" s="976"/>
      <c r="E2" s="976"/>
      <c r="F2" s="976"/>
      <c r="G2" s="976"/>
      <c r="H2" s="976"/>
      <c r="I2" s="976"/>
      <c r="J2" s="976"/>
      <c r="K2" s="976"/>
      <c r="L2" s="976"/>
      <c r="M2" s="976"/>
      <c r="N2" s="976"/>
      <c r="O2" s="976"/>
      <c r="P2" s="976"/>
      <c r="Q2" s="976"/>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77" t="s">
        <v>659</v>
      </c>
      <c r="F4" s="977"/>
      <c r="G4" s="977"/>
      <c r="H4" s="977"/>
      <c r="I4" s="977"/>
      <c r="J4" s="977"/>
      <c r="K4" s="977"/>
      <c r="L4" s="977"/>
      <c r="M4" s="977"/>
      <c r="N4" s="977"/>
      <c r="O4" s="977"/>
      <c r="P4" s="977"/>
      <c r="Q4" s="977"/>
      <c r="AC4" s="126"/>
    </row>
    <row r="5" spans="2:17" ht="59.25" customHeight="1">
      <c r="B5" s="978" t="s">
        <v>554</v>
      </c>
      <c r="C5" s="978" t="s">
        <v>545</v>
      </c>
      <c r="D5" s="978" t="s">
        <v>555</v>
      </c>
      <c r="E5" s="974" t="s">
        <v>544</v>
      </c>
      <c r="F5" s="974" t="s">
        <v>254</v>
      </c>
      <c r="G5" s="975"/>
      <c r="H5" s="975"/>
      <c r="I5" s="975"/>
      <c r="J5" s="973" t="s">
        <v>255</v>
      </c>
      <c r="K5" s="975"/>
      <c r="L5" s="975"/>
      <c r="M5" s="975"/>
      <c r="N5" s="973" t="s">
        <v>256</v>
      </c>
      <c r="O5" s="975"/>
      <c r="P5" s="975"/>
      <c r="Q5" s="975"/>
    </row>
    <row r="6" spans="2:17" ht="35.25" customHeight="1">
      <c r="B6" s="978"/>
      <c r="C6" s="978"/>
      <c r="D6" s="978"/>
      <c r="E6" s="974"/>
      <c r="F6" s="974" t="s">
        <v>103</v>
      </c>
      <c r="G6" s="972" t="s">
        <v>104</v>
      </c>
      <c r="H6" s="972"/>
      <c r="I6" s="973" t="s">
        <v>105</v>
      </c>
      <c r="J6" s="974" t="s">
        <v>103</v>
      </c>
      <c r="K6" s="972" t="s">
        <v>104</v>
      </c>
      <c r="L6" s="972"/>
      <c r="M6" s="973" t="s">
        <v>105</v>
      </c>
      <c r="N6" s="973" t="s">
        <v>103</v>
      </c>
      <c r="O6" s="972" t="s">
        <v>104</v>
      </c>
      <c r="P6" s="972"/>
      <c r="Q6" s="973" t="s">
        <v>105</v>
      </c>
    </row>
    <row r="7" spans="2:17" ht="185.25" customHeight="1">
      <c r="B7" s="978"/>
      <c r="C7" s="978"/>
      <c r="D7" s="978"/>
      <c r="E7" s="974"/>
      <c r="F7" s="974"/>
      <c r="G7" s="741" t="s">
        <v>548</v>
      </c>
      <c r="H7" s="741" t="s">
        <v>549</v>
      </c>
      <c r="I7" s="973"/>
      <c r="J7" s="974"/>
      <c r="K7" s="741" t="s">
        <v>548</v>
      </c>
      <c r="L7" s="741" t="s">
        <v>549</v>
      </c>
      <c r="M7" s="973"/>
      <c r="N7" s="973"/>
      <c r="O7" s="741" t="s">
        <v>548</v>
      </c>
      <c r="P7" s="741" t="s">
        <v>549</v>
      </c>
      <c r="Q7" s="973"/>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69" t="s">
        <v>396</v>
      </c>
      <c r="C19" s="969"/>
      <c r="D19" s="969"/>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G60" sqref="G60"/>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869</v>
      </c>
    </row>
    <row r="2" ht="6" customHeight="1"/>
    <row r="3" spans="1:4" ht="27" customHeight="1">
      <c r="A3" s="982" t="s">
        <v>820</v>
      </c>
      <c r="B3" s="982"/>
      <c r="C3" s="982"/>
      <c r="D3" s="982"/>
    </row>
    <row r="4" spans="1:3" ht="18.75">
      <c r="A4" s="398"/>
      <c r="B4" s="989" t="s">
        <v>734</v>
      </c>
      <c r="C4" s="990"/>
    </row>
    <row r="5" spans="1:3" ht="7.5" customHeight="1">
      <c r="A5" s="398"/>
      <c r="C5" s="21"/>
    </row>
    <row r="6" spans="2:3" ht="12.75">
      <c r="B6" s="997">
        <v>2553900000</v>
      </c>
      <c r="C6" s="997"/>
    </row>
    <row r="7" spans="2:3" ht="14.25" customHeight="1">
      <c r="B7" s="988" t="s">
        <v>331</v>
      </c>
      <c r="C7" s="988"/>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991" t="s">
        <v>327</v>
      </c>
      <c r="C11" s="992"/>
      <c r="D11" s="509" t="s">
        <v>547</v>
      </c>
    </row>
    <row r="12" spans="1:4" ht="12.75">
      <c r="A12" s="395">
        <v>1</v>
      </c>
      <c r="B12" s="998">
        <v>2</v>
      </c>
      <c r="C12" s="999"/>
      <c r="D12" s="395">
        <v>3</v>
      </c>
    </row>
    <row r="13" spans="1:4" ht="26.25" customHeight="1">
      <c r="A13" s="1000" t="s">
        <v>329</v>
      </c>
      <c r="B13" s="1001"/>
      <c r="C13" s="1001"/>
      <c r="D13" s="1002"/>
    </row>
    <row r="14" spans="1:4" ht="18.75">
      <c r="A14" s="601">
        <v>41020100</v>
      </c>
      <c r="B14" s="1003" t="s">
        <v>309</v>
      </c>
      <c r="C14" s="1004"/>
      <c r="D14" s="836">
        <f>D15</f>
        <v>10863600</v>
      </c>
    </row>
    <row r="15" spans="1:4" ht="21" customHeight="1">
      <c r="A15" s="602">
        <v>9900000000</v>
      </c>
      <c r="B15" s="993" t="s">
        <v>227</v>
      </c>
      <c r="C15" s="996"/>
      <c r="D15" s="838">
        <v>10863600</v>
      </c>
    </row>
    <row r="16" spans="1:4" ht="36.75" customHeight="1">
      <c r="A16" s="601">
        <v>41033900</v>
      </c>
      <c r="B16" s="980" t="s">
        <v>310</v>
      </c>
      <c r="C16" s="981"/>
      <c r="D16" s="836">
        <f>D17</f>
        <v>46994600</v>
      </c>
    </row>
    <row r="17" spans="1:4" ht="23.25" customHeight="1">
      <c r="A17" s="602">
        <v>9900000000</v>
      </c>
      <c r="B17" s="993" t="s">
        <v>227</v>
      </c>
      <c r="C17" s="996"/>
      <c r="D17" s="837">
        <v>46994600</v>
      </c>
    </row>
    <row r="18" spans="1:4" ht="74.25" customHeight="1">
      <c r="A18" s="603">
        <v>41051000</v>
      </c>
      <c r="B18" s="986" t="s">
        <v>609</v>
      </c>
      <c r="C18" s="987"/>
      <c r="D18" s="836">
        <f>D19</f>
        <v>1099600</v>
      </c>
    </row>
    <row r="19" spans="1:4" ht="23.25" customHeight="1">
      <c r="A19" s="602">
        <v>2510000000</v>
      </c>
      <c r="B19" s="983" t="s">
        <v>649</v>
      </c>
      <c r="C19" s="984"/>
      <c r="D19" s="837">
        <v>1099600</v>
      </c>
    </row>
    <row r="20" spans="1:4" ht="177" customHeight="1" hidden="1">
      <c r="A20" s="603">
        <v>41040500</v>
      </c>
      <c r="B20" s="980" t="s">
        <v>731</v>
      </c>
      <c r="C20" s="985"/>
      <c r="D20" s="836">
        <f>D21</f>
        <v>0</v>
      </c>
    </row>
    <row r="21" spans="1:4" ht="23.25" customHeight="1" hidden="1">
      <c r="A21" s="602">
        <v>2510000000</v>
      </c>
      <c r="B21" s="983" t="s">
        <v>228</v>
      </c>
      <c r="C21" s="984"/>
      <c r="D21" s="837"/>
    </row>
    <row r="22" spans="1:4" ht="78.75" customHeight="1">
      <c r="A22" s="603">
        <v>41051200</v>
      </c>
      <c r="B22" s="980" t="s">
        <v>689</v>
      </c>
      <c r="C22" s="981"/>
      <c r="D22" s="836">
        <f>D23</f>
        <v>155940</v>
      </c>
    </row>
    <row r="23" spans="1:4" ht="23.25" customHeight="1">
      <c r="A23" s="602">
        <v>2510000000</v>
      </c>
      <c r="B23" s="1005" t="s">
        <v>649</v>
      </c>
      <c r="C23" s="1006"/>
      <c r="D23" s="837">
        <v>155940</v>
      </c>
    </row>
    <row r="24" spans="1:4" ht="18.75">
      <c r="A24" s="604">
        <v>41053900</v>
      </c>
      <c r="B24" s="979" t="s">
        <v>509</v>
      </c>
      <c r="C24" s="979"/>
      <c r="D24" s="836">
        <f>D26</f>
        <v>246200</v>
      </c>
    </row>
    <row r="25" spans="1:4" ht="18.75" hidden="1">
      <c r="A25" s="605"/>
      <c r="D25" s="837"/>
    </row>
    <row r="26" spans="1:4" s="497" customFormat="1" ht="18.75">
      <c r="A26" s="602">
        <v>2510000000</v>
      </c>
      <c r="B26" s="983" t="s">
        <v>228</v>
      </c>
      <c r="C26" s="983"/>
      <c r="D26" s="837">
        <v>246200</v>
      </c>
    </row>
    <row r="27" spans="1:4" ht="73.5" customHeight="1" hidden="1">
      <c r="A27" s="451"/>
      <c r="B27" s="994"/>
      <c r="C27" s="995"/>
      <c r="D27" s="400"/>
    </row>
    <row r="28" spans="1:4" ht="73.5" customHeight="1" hidden="1">
      <c r="A28" s="449"/>
      <c r="B28" s="993"/>
      <c r="C28" s="996"/>
      <c r="D28" s="450"/>
    </row>
    <row r="29" spans="1:4" ht="118.5" customHeight="1">
      <c r="A29" s="601">
        <v>41057700</v>
      </c>
      <c r="B29" s="980" t="s">
        <v>848</v>
      </c>
      <c r="C29" s="985"/>
      <c r="D29" s="904">
        <f>D30</f>
        <v>77100</v>
      </c>
    </row>
    <row r="30" spans="1:4" ht="23.25" customHeight="1">
      <c r="A30" s="602">
        <v>2510000000</v>
      </c>
      <c r="B30" s="983" t="s">
        <v>228</v>
      </c>
      <c r="C30" s="983"/>
      <c r="D30" s="837">
        <v>77100</v>
      </c>
    </row>
    <row r="31" spans="1:4" ht="20.25" customHeight="1">
      <c r="A31" s="1000" t="s">
        <v>319</v>
      </c>
      <c r="B31" s="1001"/>
      <c r="C31" s="1001"/>
      <c r="D31" s="1002"/>
    </row>
    <row r="32" spans="1:4" ht="18.75" hidden="1">
      <c r="A32" s="393"/>
      <c r="B32" s="993"/>
      <c r="C32" s="984"/>
      <c r="D32" s="392"/>
    </row>
    <row r="33" spans="1:4" s="5" customFormat="1" ht="20.25" customHeight="1">
      <c r="A33" s="17" t="s">
        <v>45</v>
      </c>
      <c r="B33" s="401" t="s">
        <v>320</v>
      </c>
      <c r="C33" s="401"/>
      <c r="D33" s="502">
        <f>D34+D35</f>
        <v>59437040</v>
      </c>
    </row>
    <row r="34" spans="1:4" ht="18.75">
      <c r="A34" s="160" t="s">
        <v>45</v>
      </c>
      <c r="B34" s="993" t="s">
        <v>321</v>
      </c>
      <c r="C34" s="984"/>
      <c r="D34" s="503">
        <f>D14+D16+D24+D27+D18+D22+D20+D29</f>
        <v>59437040</v>
      </c>
    </row>
    <row r="35" spans="1:4" ht="18.75">
      <c r="A35" s="160" t="s">
        <v>45</v>
      </c>
      <c r="B35" s="993" t="s">
        <v>322</v>
      </c>
      <c r="C35" s="984"/>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1007" t="s">
        <v>328</v>
      </c>
      <c r="B42" s="1007"/>
      <c r="C42" s="1007"/>
      <c r="D42" s="1007"/>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4450000</v>
      </c>
    </row>
    <row r="48" spans="1:5" ht="37.5">
      <c r="A48" s="602">
        <v>9900000000</v>
      </c>
      <c r="B48" s="602">
        <v>9800</v>
      </c>
      <c r="C48" s="873" t="s">
        <v>227</v>
      </c>
      <c r="D48" s="837">
        <v>4450000</v>
      </c>
      <c r="E48" s="600"/>
    </row>
    <row r="49" spans="1:4" ht="18.75">
      <c r="A49" s="1007" t="s">
        <v>330</v>
      </c>
      <c r="B49" s="1007"/>
      <c r="C49" s="1007"/>
      <c r="D49" s="1007"/>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5133000</v>
      </c>
    </row>
    <row r="54" spans="1:4" ht="18.75">
      <c r="A54" s="160" t="s">
        <v>45</v>
      </c>
      <c r="B54" s="160" t="s">
        <v>45</v>
      </c>
      <c r="C54" s="401" t="s">
        <v>321</v>
      </c>
      <c r="D54" s="502">
        <f>D43+D47</f>
        <v>5133000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9:C29"/>
    <mergeCell ref="B30:C30"/>
    <mergeCell ref="B22:C22"/>
    <mergeCell ref="B19:C19"/>
    <mergeCell ref="B23:C23"/>
    <mergeCell ref="A49:D49"/>
    <mergeCell ref="A31:D31"/>
    <mergeCell ref="A42:D42"/>
    <mergeCell ref="B26:C26"/>
    <mergeCell ref="B35:C35"/>
    <mergeCell ref="B34:C34"/>
    <mergeCell ref="B27:C27"/>
    <mergeCell ref="B28:C28"/>
    <mergeCell ref="B32:C32"/>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57"/>
      <c r="N1" s="1057"/>
      <c r="O1" s="1057"/>
      <c r="P1" s="1057"/>
      <c r="Q1" s="1058" t="s">
        <v>675</v>
      </c>
      <c r="R1" s="1058"/>
      <c r="S1" s="1058"/>
    </row>
    <row r="2" ht="6" customHeight="1"/>
    <row r="3" spans="1:20" ht="27" customHeight="1">
      <c r="A3" s="74"/>
      <c r="B3" s="74"/>
      <c r="C3" s="74"/>
      <c r="D3" s="1059" t="s">
        <v>663</v>
      </c>
      <c r="E3" s="1059"/>
      <c r="F3" s="1059"/>
      <c r="G3" s="1059"/>
      <c r="H3" s="1059"/>
      <c r="I3" s="1059"/>
      <c r="J3" s="1059"/>
      <c r="K3" s="1059"/>
      <c r="L3" s="1059"/>
      <c r="M3" s="1059"/>
      <c r="N3" s="1059"/>
      <c r="O3" s="1059"/>
      <c r="P3" s="1059"/>
      <c r="Q3" s="1059"/>
      <c r="R3" s="1059"/>
      <c r="S3" s="1059"/>
      <c r="T3" s="1059"/>
    </row>
    <row r="4" spans="1:16" ht="24.75" customHeight="1" thickBot="1">
      <c r="A4" s="75"/>
      <c r="B4" s="75"/>
      <c r="D4" s="207">
        <v>25539000000</v>
      </c>
      <c r="G4" s="76"/>
      <c r="H4" s="75"/>
      <c r="I4" s="75"/>
      <c r="J4" s="75"/>
      <c r="K4" s="75"/>
      <c r="L4" s="75"/>
      <c r="M4" s="75"/>
      <c r="N4" s="75"/>
      <c r="O4" s="75"/>
      <c r="P4" s="75" t="s">
        <v>397</v>
      </c>
    </row>
    <row r="5" spans="1:20" ht="15" customHeight="1">
      <c r="A5" s="1026" t="s">
        <v>711</v>
      </c>
      <c r="B5" s="1027"/>
      <c r="C5" s="1028"/>
      <c r="D5" s="1022" t="s">
        <v>551</v>
      </c>
      <c r="E5" s="1042" t="s">
        <v>552</v>
      </c>
      <c r="F5" s="1042"/>
      <c r="G5" s="1042"/>
      <c r="H5" s="1042"/>
      <c r="I5" s="1042"/>
      <c r="J5" s="1042"/>
      <c r="K5" s="1042"/>
      <c r="L5" s="1042"/>
      <c r="M5" s="1042"/>
      <c r="N5" s="1042"/>
      <c r="O5" s="1043"/>
      <c r="P5" s="1043"/>
      <c r="Q5" s="1060" t="s">
        <v>350</v>
      </c>
      <c r="R5" s="1061"/>
      <c r="S5" s="1061"/>
      <c r="T5" s="1062"/>
    </row>
    <row r="6" spans="1:20" ht="20.25" customHeight="1">
      <c r="A6" s="1029"/>
      <c r="B6" s="1030"/>
      <c r="C6" s="1031"/>
      <c r="D6" s="1023"/>
      <c r="E6" s="1041" t="s">
        <v>309</v>
      </c>
      <c r="F6" s="1041" t="s">
        <v>691</v>
      </c>
      <c r="G6" s="1047" t="s">
        <v>724</v>
      </c>
      <c r="H6" s="1047"/>
      <c r="I6" s="1047"/>
      <c r="J6" s="1047"/>
      <c r="K6" s="1047"/>
      <c r="L6" s="1047"/>
      <c r="M6" s="1047"/>
      <c r="N6" s="1047"/>
      <c r="O6" s="255"/>
      <c r="P6" s="1008" t="s">
        <v>553</v>
      </c>
      <c r="Q6" s="1053" t="s">
        <v>724</v>
      </c>
      <c r="R6" s="1054"/>
      <c r="S6" s="1055"/>
      <c r="T6" s="1050" t="s">
        <v>553</v>
      </c>
    </row>
    <row r="7" spans="1:20" ht="13.5" customHeight="1">
      <c r="A7" s="1029"/>
      <c r="B7" s="1030"/>
      <c r="C7" s="1031"/>
      <c r="D7" s="1023"/>
      <c r="E7" s="1041"/>
      <c r="F7" s="1041"/>
      <c r="G7" s="1041" t="s">
        <v>689</v>
      </c>
      <c r="H7" s="1041" t="s">
        <v>126</v>
      </c>
      <c r="I7" s="1044" t="s">
        <v>456</v>
      </c>
      <c r="J7" s="1044" t="s">
        <v>457</v>
      </c>
      <c r="K7" s="1041" t="s">
        <v>488</v>
      </c>
      <c r="L7" s="1044" t="s">
        <v>657</v>
      </c>
      <c r="M7" s="1041" t="s">
        <v>0</v>
      </c>
      <c r="N7" s="1041" t="s">
        <v>1</v>
      </c>
      <c r="O7" s="1041" t="s">
        <v>629</v>
      </c>
      <c r="P7" s="1008"/>
      <c r="Q7" s="1020" t="s">
        <v>644</v>
      </c>
      <c r="R7" s="1056" t="s">
        <v>466</v>
      </c>
      <c r="S7" s="1020" t="s">
        <v>692</v>
      </c>
      <c r="T7" s="1051"/>
    </row>
    <row r="8" spans="1:20" ht="22.5" customHeight="1">
      <c r="A8" s="1029"/>
      <c r="B8" s="1030"/>
      <c r="C8" s="1031"/>
      <c r="D8" s="1023"/>
      <c r="E8" s="1041"/>
      <c r="F8" s="1041"/>
      <c r="G8" s="1041"/>
      <c r="H8" s="1041"/>
      <c r="I8" s="1045"/>
      <c r="J8" s="1048"/>
      <c r="K8" s="1041"/>
      <c r="L8" s="1048"/>
      <c r="M8" s="1041"/>
      <c r="N8" s="1041"/>
      <c r="O8" s="1041"/>
      <c r="P8" s="1008"/>
      <c r="Q8" s="1020"/>
      <c r="R8" s="1020"/>
      <c r="S8" s="1020"/>
      <c r="T8" s="1051"/>
    </row>
    <row r="9" spans="1:20" ht="15.75" customHeight="1">
      <c r="A9" s="1029"/>
      <c r="B9" s="1030"/>
      <c r="C9" s="1031"/>
      <c r="D9" s="1023"/>
      <c r="E9" s="1041"/>
      <c r="F9" s="1041"/>
      <c r="G9" s="1041"/>
      <c r="H9" s="1041"/>
      <c r="I9" s="1045"/>
      <c r="J9" s="1048"/>
      <c r="K9" s="1041"/>
      <c r="L9" s="1048"/>
      <c r="M9" s="1041"/>
      <c r="N9" s="1041"/>
      <c r="O9" s="1041"/>
      <c r="P9" s="1008"/>
      <c r="Q9" s="1020"/>
      <c r="R9" s="1020"/>
      <c r="S9" s="1020"/>
      <c r="T9" s="1051"/>
    </row>
    <row r="10" spans="1:20" ht="307.5" customHeight="1">
      <c r="A10" s="1029"/>
      <c r="B10" s="1030"/>
      <c r="C10" s="1031"/>
      <c r="D10" s="1023"/>
      <c r="E10" s="1041"/>
      <c r="F10" s="1041"/>
      <c r="G10" s="1041"/>
      <c r="H10" s="1041"/>
      <c r="I10" s="1046"/>
      <c r="J10" s="1049"/>
      <c r="K10" s="1041"/>
      <c r="L10" s="1049"/>
      <c r="M10" s="1041"/>
      <c r="N10" s="1041"/>
      <c r="O10" s="1041"/>
      <c r="P10" s="1008"/>
      <c r="Q10" s="1021"/>
      <c r="R10" s="1021"/>
      <c r="S10" s="1021"/>
      <c r="T10" s="1052"/>
    </row>
    <row r="11" spans="1:20" ht="36.75" customHeight="1">
      <c r="A11" s="1032"/>
      <c r="B11" s="1033"/>
      <c r="C11" s="1034"/>
      <c r="D11" s="1024"/>
      <c r="E11" s="258"/>
      <c r="F11" s="1008" t="s">
        <v>656</v>
      </c>
      <c r="G11" s="1009"/>
      <c r="H11" s="1009"/>
      <c r="I11" s="1009"/>
      <c r="J11" s="1009"/>
      <c r="K11" s="1009"/>
      <c r="L11" s="1009"/>
      <c r="M11" s="1009"/>
      <c r="N11" s="1009"/>
      <c r="O11" s="1010"/>
      <c r="P11" s="261"/>
      <c r="Q11" s="1038" t="s">
        <v>655</v>
      </c>
      <c r="R11" s="1039"/>
      <c r="S11" s="1039"/>
      <c r="T11" s="1040"/>
    </row>
    <row r="12" spans="1:20" ht="70.5" customHeight="1">
      <c r="A12" s="1035"/>
      <c r="B12" s="1036"/>
      <c r="C12" s="1037"/>
      <c r="D12" s="1025"/>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15">
        <v>1</v>
      </c>
      <c r="B13" s="1015"/>
      <c r="C13" s="1016"/>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13">
        <v>2510000000</v>
      </c>
      <c r="B14" s="1013" t="s">
        <v>37</v>
      </c>
      <c r="C14" s="1014"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13">
        <v>25313200000</v>
      </c>
      <c r="B15" s="1013">
        <v>16</v>
      </c>
      <c r="C15" s="1014"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17"/>
      <c r="B16" s="1018"/>
      <c r="C16" s="1019"/>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11"/>
      <c r="B17" s="1011"/>
      <c r="C17" s="1012"/>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J31" sqref="J31"/>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7" t="s">
        <v>870</v>
      </c>
      <c r="I1" s="1067"/>
      <c r="J1" s="106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787</v>
      </c>
      <c r="C5" s="1069"/>
      <c r="D5" s="1069"/>
      <c r="E5" s="1069"/>
      <c r="F5" s="1069"/>
      <c r="G5" s="1069"/>
      <c r="H5" s="1069"/>
      <c r="I5" s="1069"/>
      <c r="J5" s="1069"/>
    </row>
    <row r="6" spans="2:10" ht="21.75" customHeight="1">
      <c r="B6" s="1069"/>
      <c r="C6" s="1069"/>
      <c r="D6" s="1069"/>
      <c r="E6" s="1069"/>
      <c r="F6" s="1069"/>
      <c r="G6" s="1069"/>
      <c r="H6" s="1069"/>
      <c r="I6" s="1069"/>
      <c r="J6" s="1069"/>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66" t="s">
        <v>177</v>
      </c>
      <c r="B9" s="1070" t="s">
        <v>655</v>
      </c>
      <c r="C9" s="1071" t="s">
        <v>555</v>
      </c>
      <c r="D9" s="1063" t="s">
        <v>178</v>
      </c>
      <c r="E9" s="1065" t="s">
        <v>179</v>
      </c>
      <c r="F9" s="1065" t="s">
        <v>180</v>
      </c>
      <c r="G9" s="1065" t="s">
        <v>181</v>
      </c>
      <c r="H9" s="1065" t="s">
        <v>182</v>
      </c>
      <c r="I9" s="1065" t="s">
        <v>802</v>
      </c>
      <c r="J9" s="1065" t="s">
        <v>803</v>
      </c>
    </row>
    <row r="10" spans="1:10" s="72" customFormat="1" ht="86.25" customHeight="1">
      <c r="A10" s="1066"/>
      <c r="B10" s="1070"/>
      <c r="C10" s="1071"/>
      <c r="D10" s="1063"/>
      <c r="E10" s="1065"/>
      <c r="F10" s="1065"/>
      <c r="G10" s="1065"/>
      <c r="H10" s="1065"/>
      <c r="I10" s="1065"/>
      <c r="J10" s="1065"/>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846</v>
      </c>
      <c r="F12" s="590" t="s">
        <v>847</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68" t="s">
        <v>547</v>
      </c>
      <c r="C24" s="1068"/>
      <c r="D24" s="1068"/>
      <c r="E24" s="1068"/>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64" t="s">
        <v>396</v>
      </c>
      <c r="B28" s="1064"/>
      <c r="C28" s="1064"/>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7"/>
  <sheetViews>
    <sheetView showZeros="0" view="pageBreakPreview" zoomScale="50" zoomScaleNormal="75" zoomScaleSheetLayoutView="50" zoomScalePageLayoutView="0" workbookViewId="0" topLeftCell="A1">
      <selection activeCell="J57" sqref="J57"/>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7" t="s">
        <v>871</v>
      </c>
      <c r="I1" s="1067"/>
      <c r="J1" s="106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786</v>
      </c>
      <c r="C5" s="1069"/>
      <c r="D5" s="1069"/>
      <c r="E5" s="1069"/>
      <c r="F5" s="1069"/>
      <c r="G5" s="1069"/>
      <c r="H5" s="1069"/>
      <c r="I5" s="1069"/>
      <c r="J5" s="1069"/>
    </row>
    <row r="6" spans="2:10" ht="57" customHeight="1">
      <c r="B6" s="1069"/>
      <c r="C6" s="1069"/>
      <c r="D6" s="1069"/>
      <c r="E6" s="1069"/>
      <c r="F6" s="1069"/>
      <c r="G6" s="1069"/>
      <c r="H6" s="1069"/>
      <c r="I6" s="1069"/>
      <c r="J6" s="1069"/>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2" t="s">
        <v>177</v>
      </c>
      <c r="B9" s="1072" t="s">
        <v>655</v>
      </c>
      <c r="C9" s="1073" t="s">
        <v>555</v>
      </c>
      <c r="D9" s="1074" t="s">
        <v>178</v>
      </c>
      <c r="E9" s="1075" t="s">
        <v>192</v>
      </c>
      <c r="F9" s="1075" t="s">
        <v>193</v>
      </c>
      <c r="G9" s="1075" t="s">
        <v>194</v>
      </c>
      <c r="H9" s="1075" t="s">
        <v>195</v>
      </c>
      <c r="I9" s="1075" t="s">
        <v>63</v>
      </c>
      <c r="J9" s="1075" t="s">
        <v>196</v>
      </c>
    </row>
    <row r="10" spans="1:10" s="587" customFormat="1" ht="65.25" customHeight="1">
      <c r="A10" s="1072"/>
      <c r="B10" s="1072"/>
      <c r="C10" s="1073"/>
      <c r="D10" s="1074"/>
      <c r="E10" s="1075"/>
      <c r="F10" s="1075"/>
      <c r="G10" s="1075"/>
      <c r="H10" s="1075"/>
      <c r="I10" s="1075"/>
      <c r="J10" s="1075"/>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20491733</v>
      </c>
      <c r="J12" s="680">
        <f>J13</f>
        <v>0</v>
      </c>
    </row>
    <row r="13" spans="1:10" s="675" customFormat="1" ht="32.25" customHeight="1">
      <c r="A13" s="661" t="s">
        <v>599</v>
      </c>
      <c r="B13" s="661"/>
      <c r="C13" s="661"/>
      <c r="D13" s="655" t="s">
        <v>403</v>
      </c>
      <c r="E13" s="716"/>
      <c r="F13" s="678">
        <f>SUM(F21:F21)</f>
        <v>0</v>
      </c>
      <c r="G13" s="678">
        <f>SUM(G21:G21)</f>
        <v>0</v>
      </c>
      <c r="H13" s="678"/>
      <c r="I13" s="680">
        <f>I18+I35+I15+I37+I16</f>
        <v>20491733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828</v>
      </c>
      <c r="B34" s="320" t="s">
        <v>829</v>
      </c>
      <c r="C34" s="320" t="s">
        <v>405</v>
      </c>
      <c r="D34" s="322" t="s">
        <v>830</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863</v>
      </c>
      <c r="F38" s="590"/>
      <c r="G38" s="590"/>
      <c r="H38" s="590"/>
      <c r="I38" s="590">
        <v>2800000</v>
      </c>
      <c r="J38" s="590"/>
    </row>
    <row r="39" spans="1:10" s="593" customFormat="1" ht="84.75" customHeight="1">
      <c r="A39" s="300" t="s">
        <v>586</v>
      </c>
      <c r="B39" s="319" t="s">
        <v>281</v>
      </c>
      <c r="C39" s="325" t="s">
        <v>410</v>
      </c>
      <c r="D39" s="309" t="s">
        <v>282</v>
      </c>
      <c r="E39" s="912" t="s">
        <v>864</v>
      </c>
      <c r="F39" s="590"/>
      <c r="G39" s="590"/>
      <c r="H39" s="590"/>
      <c r="I39" s="590">
        <v>2623887</v>
      </c>
      <c r="J39" s="590"/>
    </row>
    <row r="40" spans="1:10" s="718" customFormat="1" ht="45.75" customHeight="1">
      <c r="A40" s="661" t="s">
        <v>528</v>
      </c>
      <c r="B40" s="661"/>
      <c r="C40" s="661"/>
      <c r="D40" s="656" t="s">
        <v>513</v>
      </c>
      <c r="E40" s="717"/>
      <c r="F40" s="684"/>
      <c r="G40" s="684"/>
      <c r="H40" s="684"/>
      <c r="I40" s="680">
        <f>I41</f>
        <v>1991831</v>
      </c>
      <c r="J40" s="684"/>
    </row>
    <row r="41" spans="1:10" s="718" customFormat="1" ht="46.5" customHeight="1">
      <c r="A41" s="661" t="s">
        <v>529</v>
      </c>
      <c r="B41" s="661"/>
      <c r="C41" s="661"/>
      <c r="D41" s="656" t="s">
        <v>513</v>
      </c>
      <c r="E41" s="717"/>
      <c r="F41" s="684"/>
      <c r="G41" s="684"/>
      <c r="H41" s="684"/>
      <c r="I41" s="680">
        <f>I42</f>
        <v>1991831</v>
      </c>
      <c r="J41" s="684"/>
    </row>
    <row r="42" spans="1:10" s="554" customFormat="1" ht="26.25" customHeight="1">
      <c r="A42" s="421"/>
      <c r="B42" s="421" t="s">
        <v>8</v>
      </c>
      <c r="C42" s="421"/>
      <c r="D42" s="477" t="s">
        <v>9</v>
      </c>
      <c r="E42" s="596"/>
      <c r="F42" s="597"/>
      <c r="G42" s="597"/>
      <c r="H42" s="597"/>
      <c r="I42" s="680">
        <f>I43+I45+I47+I46+I44+I48</f>
        <v>1991831</v>
      </c>
      <c r="J42" s="597"/>
    </row>
    <row r="43" spans="1:10" s="593" customFormat="1" ht="37.5" customHeight="1" hidden="1">
      <c r="A43" s="301" t="s">
        <v>698</v>
      </c>
      <c r="B43" s="301" t="s">
        <v>523</v>
      </c>
      <c r="C43" s="301" t="s">
        <v>514</v>
      </c>
      <c r="D43" s="309" t="s">
        <v>699</v>
      </c>
      <c r="E43" s="470" t="s">
        <v>44</v>
      </c>
      <c r="F43" s="590"/>
      <c r="G43" s="590"/>
      <c r="H43" s="590"/>
      <c r="I43" s="590"/>
      <c r="J43" s="590"/>
    </row>
    <row r="44" spans="1:10" s="593" customFormat="1" ht="27.75" customHeight="1">
      <c r="A44" s="301" t="s">
        <v>698</v>
      </c>
      <c r="B44" s="301" t="s">
        <v>523</v>
      </c>
      <c r="C44" s="301" t="s">
        <v>514</v>
      </c>
      <c r="D44" s="309" t="s">
        <v>699</v>
      </c>
      <c r="E44" s="470" t="s">
        <v>44</v>
      </c>
      <c r="F44" s="590"/>
      <c r="G44" s="590"/>
      <c r="H44" s="590"/>
      <c r="I44" s="590">
        <v>46998</v>
      </c>
      <c r="J44" s="590"/>
    </row>
    <row r="45" spans="1:10" s="593" customFormat="1" ht="88.5" customHeight="1">
      <c r="A45" s="320" t="s">
        <v>156</v>
      </c>
      <c r="B45" s="320" t="s">
        <v>157</v>
      </c>
      <c r="C45" s="320" t="s">
        <v>515</v>
      </c>
      <c r="D45" s="322" t="s">
        <v>767</v>
      </c>
      <c r="E45" s="470" t="s">
        <v>44</v>
      </c>
      <c r="F45" s="590"/>
      <c r="G45" s="590"/>
      <c r="H45" s="590"/>
      <c r="I45" s="590">
        <v>1656673</v>
      </c>
      <c r="J45" s="590"/>
    </row>
    <row r="46" spans="1:10" s="593" customFormat="1" ht="43.5" customHeight="1">
      <c r="A46" s="320" t="s">
        <v>139</v>
      </c>
      <c r="B46" s="320" t="s">
        <v>141</v>
      </c>
      <c r="C46" s="320" t="s">
        <v>516</v>
      </c>
      <c r="D46" s="322" t="s">
        <v>375</v>
      </c>
      <c r="E46" s="470" t="s">
        <v>44</v>
      </c>
      <c r="F46" s="590"/>
      <c r="G46" s="590"/>
      <c r="H46" s="590"/>
      <c r="I46" s="590">
        <v>56798</v>
      </c>
      <c r="J46" s="590"/>
    </row>
    <row r="47" spans="1:10" s="593" customFormat="1" ht="145.5" customHeight="1">
      <c r="A47" s="320" t="s">
        <v>805</v>
      </c>
      <c r="B47" s="320" t="s">
        <v>806</v>
      </c>
      <c r="C47" s="320" t="s">
        <v>516</v>
      </c>
      <c r="D47" s="380" t="s">
        <v>812</v>
      </c>
      <c r="E47" s="470" t="s">
        <v>44</v>
      </c>
      <c r="F47" s="590"/>
      <c r="G47" s="590"/>
      <c r="H47" s="590"/>
      <c r="I47" s="590">
        <v>74860</v>
      </c>
      <c r="J47" s="590"/>
    </row>
    <row r="48" spans="1:10" s="593" customFormat="1" ht="67.5" customHeight="1">
      <c r="A48" s="425" t="s">
        <v>482</v>
      </c>
      <c r="B48" s="425" t="s">
        <v>722</v>
      </c>
      <c r="C48" s="425" t="s">
        <v>518</v>
      </c>
      <c r="D48" s="426" t="s">
        <v>85</v>
      </c>
      <c r="E48" s="470" t="s">
        <v>44</v>
      </c>
      <c r="F48" s="590"/>
      <c r="G48" s="590"/>
      <c r="H48" s="590"/>
      <c r="I48" s="590">
        <v>156502</v>
      </c>
      <c r="J48" s="590"/>
    </row>
    <row r="49" spans="1:10" s="718" customFormat="1" ht="46.5" customHeight="1">
      <c r="A49" s="661" t="s">
        <v>57</v>
      </c>
      <c r="B49" s="661"/>
      <c r="C49" s="661"/>
      <c r="D49" s="655" t="s">
        <v>229</v>
      </c>
      <c r="E49" s="717"/>
      <c r="F49" s="684"/>
      <c r="G49" s="684"/>
      <c r="H49" s="684"/>
      <c r="I49" s="680">
        <f>I52</f>
        <v>80000</v>
      </c>
      <c r="J49" s="684"/>
    </row>
    <row r="50" spans="1:10" s="718" customFormat="1" ht="44.25" customHeight="1">
      <c r="A50" s="661" t="s">
        <v>58</v>
      </c>
      <c r="B50" s="661"/>
      <c r="C50" s="661"/>
      <c r="D50" s="655" t="s">
        <v>229</v>
      </c>
      <c r="E50" s="717"/>
      <c r="F50" s="684"/>
      <c r="G50" s="684"/>
      <c r="H50" s="684"/>
      <c r="I50" s="680">
        <f>I52</f>
        <v>80000</v>
      </c>
      <c r="J50" s="684"/>
    </row>
    <row r="51" spans="1:10" s="554" customFormat="1" ht="31.5" customHeight="1">
      <c r="A51" s="421"/>
      <c r="B51" s="421" t="s">
        <v>34</v>
      </c>
      <c r="C51" s="421"/>
      <c r="D51" s="477" t="s">
        <v>206</v>
      </c>
      <c r="E51" s="596"/>
      <c r="F51" s="597"/>
      <c r="G51" s="597"/>
      <c r="H51" s="597"/>
      <c r="I51" s="680">
        <f>I52</f>
        <v>80000</v>
      </c>
      <c r="J51" s="597"/>
    </row>
    <row r="52" spans="1:10" s="593" customFormat="1" ht="32.25" customHeight="1">
      <c r="A52" s="355">
        <v>1014030</v>
      </c>
      <c r="B52" s="356" t="s">
        <v>35</v>
      </c>
      <c r="C52" s="301" t="s">
        <v>524</v>
      </c>
      <c r="D52" s="598" t="s">
        <v>472</v>
      </c>
      <c r="E52" s="470" t="s">
        <v>44</v>
      </c>
      <c r="F52" s="590">
        <v>0</v>
      </c>
      <c r="G52" s="590"/>
      <c r="H52" s="590"/>
      <c r="I52" s="590">
        <v>80000</v>
      </c>
      <c r="J52" s="590"/>
    </row>
    <row r="53" spans="1:10" s="593" customFormat="1" ht="50.25" customHeight="1">
      <c r="A53" s="661" t="s">
        <v>426</v>
      </c>
      <c r="B53" s="661"/>
      <c r="C53" s="661"/>
      <c r="D53" s="655" t="s">
        <v>102</v>
      </c>
      <c r="E53" s="470"/>
      <c r="F53" s="590"/>
      <c r="G53" s="590"/>
      <c r="H53" s="590"/>
      <c r="I53" s="848">
        <f>I54</f>
        <v>40000</v>
      </c>
      <c r="J53" s="590"/>
    </row>
    <row r="54" spans="1:10" s="593" customFormat="1" ht="86.25" customHeight="1">
      <c r="A54" s="425" t="s">
        <v>427</v>
      </c>
      <c r="B54" s="425" t="s">
        <v>531</v>
      </c>
      <c r="C54" s="425" t="s">
        <v>404</v>
      </c>
      <c r="D54" s="518" t="s">
        <v>171</v>
      </c>
      <c r="E54" s="470"/>
      <c r="F54" s="590"/>
      <c r="G54" s="590"/>
      <c r="H54" s="590"/>
      <c r="I54" s="590">
        <v>40000</v>
      </c>
      <c r="J54" s="590"/>
    </row>
    <row r="55" spans="1:10" s="722" customFormat="1" ht="28.5" customHeight="1">
      <c r="A55" s="719"/>
      <c r="B55" s="1076" t="s">
        <v>201</v>
      </c>
      <c r="C55" s="1076"/>
      <c r="D55" s="1076"/>
      <c r="E55" s="1076"/>
      <c r="F55" s="720"/>
      <c r="G55" s="721"/>
      <c r="H55" s="721"/>
      <c r="I55" s="680">
        <f>I12+I40+I49+I53</f>
        <v>22603564</v>
      </c>
      <c r="J55" s="720"/>
    </row>
    <row r="56" spans="6:10" ht="12.75">
      <c r="F56" s="92"/>
      <c r="G56" s="92"/>
      <c r="H56" s="92"/>
      <c r="I56" s="92"/>
      <c r="J56" s="92"/>
    </row>
    <row r="57" spans="6:10" ht="12.75">
      <c r="F57" s="92"/>
      <c r="G57" s="92"/>
      <c r="H57" s="92"/>
      <c r="I57" s="92"/>
      <c r="J57" s="92"/>
    </row>
    <row r="58" spans="6:10" ht="12.75">
      <c r="F58" s="92"/>
      <c r="G58" s="92"/>
      <c r="H58" s="92"/>
      <c r="I58" s="92"/>
      <c r="J58" s="92"/>
    </row>
    <row r="59" spans="1:9" s="478" customFormat="1" ht="20.25">
      <c r="A59" s="1064" t="s">
        <v>396</v>
      </c>
      <c r="B59" s="1064"/>
      <c r="C59" s="1064"/>
      <c r="I59" s="478" t="s">
        <v>173</v>
      </c>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sheetData>
  <sheetProtection/>
  <mergeCells count="14">
    <mergeCell ref="H1:J1"/>
    <mergeCell ref="B5:J6"/>
    <mergeCell ref="E9:E10"/>
    <mergeCell ref="F9:F10"/>
    <mergeCell ref="G9:G10"/>
    <mergeCell ref="H9:H10"/>
    <mergeCell ref="I9:I10"/>
    <mergeCell ref="A59:C59"/>
    <mergeCell ref="A9:A10"/>
    <mergeCell ref="B9:B10"/>
    <mergeCell ref="C9:C10"/>
    <mergeCell ref="D9:D10"/>
    <mergeCell ref="J9:J10"/>
    <mergeCell ref="B55:E55"/>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8" max="9" man="1"/>
    <brk id="52" max="9" man="1"/>
  </rowBreaks>
</worksheet>
</file>

<file path=xl/worksheets/sheet9.xml><?xml version="1.0" encoding="utf-8"?>
<worksheet xmlns="http://schemas.openxmlformats.org/spreadsheetml/2006/main" xmlns:r="http://schemas.openxmlformats.org/officeDocument/2006/relationships">
  <dimension ref="A1:X470"/>
  <sheetViews>
    <sheetView showZeros="0" view="pageBreakPreview" zoomScale="65" zoomScaleNormal="60" zoomScaleSheetLayoutView="65" zoomScalePageLayoutView="0" workbookViewId="0" topLeftCell="C1">
      <selection activeCell="K136" sqref="K136"/>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83" t="s">
        <v>872</v>
      </c>
      <c r="J1" s="1083"/>
      <c r="K1" s="1083"/>
    </row>
    <row r="2" spans="3:11" ht="52.5" customHeight="1">
      <c r="C2" s="93"/>
      <c r="D2" s="1079" t="s">
        <v>823</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331</v>
      </c>
      <c r="D4" s="1080"/>
      <c r="E4" s="977"/>
      <c r="F4" s="977"/>
      <c r="G4" s="977"/>
      <c r="H4" s="977"/>
      <c r="I4" s="977"/>
      <c r="J4" s="977"/>
      <c r="K4" s="99" t="s">
        <v>397</v>
      </c>
      <c r="W4" s="855"/>
    </row>
    <row r="5" spans="1:23" s="516" customFormat="1" ht="92.25" customHeight="1">
      <c r="A5" s="72"/>
      <c r="B5" s="1077" t="s">
        <v>554</v>
      </c>
      <c r="C5" s="1071" t="s">
        <v>545</v>
      </c>
      <c r="D5" s="1071" t="s">
        <v>555</v>
      </c>
      <c r="E5" s="1063" t="s">
        <v>544</v>
      </c>
      <c r="F5" s="1065" t="s">
        <v>546</v>
      </c>
      <c r="G5" s="1065" t="s">
        <v>543</v>
      </c>
      <c r="H5" s="1065" t="s">
        <v>547</v>
      </c>
      <c r="I5" s="1065" t="s">
        <v>103</v>
      </c>
      <c r="J5" s="1065" t="s">
        <v>104</v>
      </c>
      <c r="K5" s="1065"/>
      <c r="L5" s="856"/>
      <c r="M5" s="856"/>
      <c r="N5" s="856"/>
      <c r="O5" s="856"/>
      <c r="P5" s="856"/>
      <c r="Q5" s="856"/>
      <c r="R5" s="856"/>
      <c r="S5" s="856"/>
      <c r="T5" s="856"/>
      <c r="U5" s="856"/>
      <c r="V5" s="856"/>
      <c r="W5" s="856"/>
    </row>
    <row r="6" spans="1:23" s="516" customFormat="1" ht="62.25" customHeight="1">
      <c r="A6" s="72"/>
      <c r="B6" s="1077"/>
      <c r="C6" s="1071"/>
      <c r="D6" s="1071"/>
      <c r="E6" s="1063"/>
      <c r="F6" s="1065"/>
      <c r="G6" s="1065"/>
      <c r="H6" s="1065"/>
      <c r="I6" s="1065"/>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64677970.46</v>
      </c>
      <c r="I8" s="735">
        <f>I9</f>
        <v>44120620</v>
      </c>
      <c r="J8" s="735">
        <f>J9</f>
        <v>20557350.46</v>
      </c>
      <c r="K8" s="735">
        <f>K9</f>
        <v>20429233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64677970.46</v>
      </c>
      <c r="I9" s="735">
        <f>SUM(I10:I56)</f>
        <v>44120620</v>
      </c>
      <c r="J9" s="735">
        <f>SUM(J10:J56)</f>
        <v>20557350.46</v>
      </c>
      <c r="K9" s="735">
        <f>SUM(K10:K56)</f>
        <v>20429233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844</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831</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7">
        <f t="shared" si="0"/>
        <v>0</v>
      </c>
      <c r="I14" s="917"/>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8"/>
      <c r="I16" s="918"/>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9">
        <f t="shared" si="0"/>
        <v>0</v>
      </c>
      <c r="I18" s="919"/>
      <c r="J18" s="920"/>
      <c r="K18" s="921"/>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9">
        <f t="shared" si="0"/>
        <v>0</v>
      </c>
      <c r="I19" s="919"/>
      <c r="J19" s="920"/>
      <c r="K19" s="921"/>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9">
        <f t="shared" si="0"/>
        <v>0</v>
      </c>
      <c r="I20" s="919"/>
      <c r="J20" s="920"/>
      <c r="K20" s="921"/>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2"/>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3">
        <f t="shared" si="0"/>
        <v>0</v>
      </c>
      <c r="I27" s="924"/>
      <c r="J27" s="925"/>
      <c r="K27" s="924"/>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6"/>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6"/>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831</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862</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7">
        <f t="shared" si="0"/>
        <v>0</v>
      </c>
      <c r="I32" s="917"/>
      <c r="J32" s="917"/>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838</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7">
        <f t="shared" si="0"/>
        <v>0</v>
      </c>
      <c r="I35" s="917"/>
      <c r="J35" s="917"/>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7">
        <f t="shared" si="0"/>
        <v>0</v>
      </c>
      <c r="I36" s="917"/>
      <c r="J36" s="917"/>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7">
        <f t="shared" si="0"/>
        <v>0</v>
      </c>
      <c r="I37" s="917"/>
      <c r="J37" s="917"/>
      <c r="K37" s="879"/>
      <c r="L37" s="859"/>
      <c r="M37" s="859"/>
      <c r="N37" s="859"/>
      <c r="O37" s="859"/>
      <c r="P37" s="859"/>
      <c r="Q37" s="859"/>
      <c r="R37" s="859"/>
      <c r="S37" s="859"/>
      <c r="T37" s="859"/>
      <c r="U37" s="859"/>
      <c r="V37" s="859"/>
      <c r="W37" s="859"/>
    </row>
    <row r="38" spans="2:23" s="517" customFormat="1" ht="67.5" customHeight="1">
      <c r="B38" s="320" t="s">
        <v>828</v>
      </c>
      <c r="C38" s="320" t="s">
        <v>829</v>
      </c>
      <c r="D38" s="320" t="s">
        <v>405</v>
      </c>
      <c r="E38" s="322" t="s">
        <v>830</v>
      </c>
      <c r="F38" s="927" t="s">
        <v>845</v>
      </c>
      <c r="G38" s="618" t="s">
        <v>839</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858</v>
      </c>
      <c r="C39" s="301" t="s">
        <v>859</v>
      </c>
      <c r="D39" s="431" t="s">
        <v>564</v>
      </c>
      <c r="E39" s="322" t="s">
        <v>860</v>
      </c>
      <c r="F39" s="927" t="s">
        <v>845</v>
      </c>
      <c r="G39" s="618" t="s">
        <v>839</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16923887</v>
      </c>
      <c r="I44" s="535">
        <v>11500000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7">
        <f t="shared" si="0"/>
        <v>0</v>
      </c>
      <c r="I45" s="917"/>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827</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857</v>
      </c>
      <c r="G49" s="519" t="s">
        <v>856</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750000</v>
      </c>
      <c r="I52" s="535">
        <v>750000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970000</v>
      </c>
      <c r="I54" s="535">
        <v>970000</v>
      </c>
      <c r="J54" s="547"/>
      <c r="K54" s="529"/>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8">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9"/>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3"/>
      <c r="E62" s="552"/>
      <c r="F62" s="550"/>
      <c r="G62" s="391"/>
      <c r="H62" s="929"/>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3"/>
      <c r="E63" s="552"/>
      <c r="F63" s="550"/>
      <c r="G63" s="391"/>
      <c r="H63" s="929"/>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3" t="s">
        <v>515</v>
      </c>
      <c r="E64" s="552" t="s">
        <v>158</v>
      </c>
      <c r="F64" s="550" t="s">
        <v>676</v>
      </c>
      <c r="G64" s="550" t="s">
        <v>640</v>
      </c>
      <c r="H64" s="929">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3" t="s">
        <v>515</v>
      </c>
      <c r="E65" s="552" t="s">
        <v>158</v>
      </c>
      <c r="F65" s="550" t="s">
        <v>365</v>
      </c>
      <c r="G65" s="391" t="s">
        <v>203</v>
      </c>
      <c r="H65" s="929">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4"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4"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4"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4"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4"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4"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5" t="s">
        <v>11</v>
      </c>
      <c r="D73" s="915" t="s">
        <v>517</v>
      </c>
      <c r="E73" s="540" t="s">
        <v>79</v>
      </c>
      <c r="F73" s="550" t="s">
        <v>7</v>
      </c>
      <c r="G73" s="550" t="s">
        <v>613</v>
      </c>
      <c r="H73" s="929">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9">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9">
        <f t="shared" si="1"/>
        <v>0</v>
      </c>
      <c r="I79" s="930"/>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832</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6"/>
      <c r="D101" s="916"/>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843</v>
      </c>
      <c r="H105" s="577">
        <f aca="true" t="shared" si="4" ref="H105:H134">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1"/>
      <c r="I106" s="932"/>
      <c r="J106" s="932"/>
      <c r="K106" s="932"/>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843</v>
      </c>
      <c r="H107" s="577">
        <f t="shared" si="4"/>
        <v>30000</v>
      </c>
      <c r="I107" s="567">
        <v>30000</v>
      </c>
      <c r="J107" s="932"/>
      <c r="K107" s="932"/>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843</v>
      </c>
      <c r="H108" s="577">
        <f t="shared" si="4"/>
        <v>200000</v>
      </c>
      <c r="I108" s="567">
        <v>200000</v>
      </c>
      <c r="J108" s="932"/>
      <c r="K108" s="932"/>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5235000</v>
      </c>
      <c r="I115" s="731">
        <f>I116</f>
        <v>5195000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5235000</v>
      </c>
      <c r="I116" s="731">
        <f>I117+I123+I124+I125+I127+I128+I126+I129+I130+I132+I133+I131</f>
        <v>5195000</v>
      </c>
      <c r="J116" s="731">
        <f>J117+J123+J124+J125+J127+J128+J126+J129+J130+J132+J133+J131</f>
        <v>40000</v>
      </c>
      <c r="K116" s="731">
        <f>K117+K123+K124+K125+K127+K128+K126+K129+K130+K132+K133+K131</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842</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841</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840</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35" customHeight="1">
      <c r="B132" s="425" t="s">
        <v>791</v>
      </c>
      <c r="C132" s="425" t="s">
        <v>712</v>
      </c>
      <c r="D132" s="425" t="s">
        <v>709</v>
      </c>
      <c r="E132" s="290" t="s">
        <v>713</v>
      </c>
      <c r="F132" s="519" t="s">
        <v>826</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634" customFormat="1" ht="135" customHeight="1">
      <c r="B133" s="425" t="s">
        <v>791</v>
      </c>
      <c r="C133" s="425" t="s">
        <v>712</v>
      </c>
      <c r="D133" s="425" t="s">
        <v>709</v>
      </c>
      <c r="E133" s="290" t="s">
        <v>713</v>
      </c>
      <c r="F133" s="519" t="s">
        <v>861</v>
      </c>
      <c r="G133" s="519" t="s">
        <v>748</v>
      </c>
      <c r="H133" s="580">
        <f t="shared" si="4"/>
        <v>500000</v>
      </c>
      <c r="I133" s="578">
        <v>500000</v>
      </c>
      <c r="J133" s="636"/>
      <c r="K133" s="881"/>
      <c r="L133" s="868"/>
      <c r="M133" s="868"/>
      <c r="N133" s="868"/>
      <c r="O133" s="868"/>
      <c r="P133" s="868"/>
      <c r="Q133" s="868"/>
      <c r="R133" s="868"/>
      <c r="S133" s="868"/>
      <c r="T133" s="868"/>
      <c r="U133" s="868"/>
      <c r="V133" s="868"/>
      <c r="W133" s="868"/>
    </row>
    <row r="134" spans="1:23" s="728" customFormat="1" ht="28.5" customHeight="1">
      <c r="A134" s="826" t="s">
        <v>788</v>
      </c>
      <c r="B134" s="723"/>
      <c r="C134" s="724"/>
      <c r="D134" s="724"/>
      <c r="E134" s="725" t="s">
        <v>710</v>
      </c>
      <c r="F134" s="725"/>
      <c r="G134" s="725"/>
      <c r="H134" s="726">
        <f t="shared" si="4"/>
        <v>83635859.46000001</v>
      </c>
      <c r="I134" s="727">
        <f>I115+I103+I82+I57+I8</f>
        <v>61041538</v>
      </c>
      <c r="J134" s="727">
        <f>J115+J103+J82+J57+J8</f>
        <v>22594321.46</v>
      </c>
      <c r="K134" s="727">
        <f>K115+K103+K82+K57+K8</f>
        <v>22466204</v>
      </c>
      <c r="L134" s="871"/>
      <c r="M134" s="871"/>
      <c r="N134" s="871"/>
      <c r="O134" s="871"/>
      <c r="P134" s="871"/>
      <c r="Q134" s="871"/>
      <c r="R134" s="871"/>
      <c r="S134" s="871"/>
      <c r="T134" s="871"/>
      <c r="U134" s="871"/>
      <c r="V134" s="871"/>
      <c r="W134" s="871"/>
    </row>
    <row r="135" spans="3:23" s="438" customFormat="1" ht="14.25">
      <c r="C135" s="440"/>
      <c r="D135" s="440"/>
      <c r="E135" s="109"/>
      <c r="F135" s="109"/>
      <c r="G135" s="109"/>
      <c r="H135" s="109"/>
      <c r="I135" s="453"/>
      <c r="J135" s="453"/>
      <c r="K135" s="441"/>
      <c r="L135" s="872"/>
      <c r="M135" s="872"/>
      <c r="N135" s="872"/>
      <c r="O135" s="872"/>
      <c r="P135" s="872"/>
      <c r="Q135" s="872"/>
      <c r="R135" s="872"/>
      <c r="S135" s="872"/>
      <c r="T135" s="872"/>
      <c r="U135" s="872"/>
      <c r="V135" s="872"/>
      <c r="W135" s="872"/>
    </row>
    <row r="136" spans="3:23" s="438" customFormat="1" ht="23.25" customHeight="1">
      <c r="C136" s="442"/>
      <c r="D136" s="442"/>
      <c r="F136" s="94"/>
      <c r="G136" s="94"/>
      <c r="H136" s="94"/>
      <c r="I136" s="111"/>
      <c r="K136" s="444"/>
      <c r="L136" s="872"/>
      <c r="M136" s="872"/>
      <c r="N136" s="872"/>
      <c r="O136" s="872"/>
      <c r="P136" s="872"/>
      <c r="Q136" s="872"/>
      <c r="R136" s="872"/>
      <c r="S136" s="872"/>
      <c r="T136" s="872"/>
      <c r="U136" s="872"/>
      <c r="V136" s="872"/>
      <c r="W136" s="872"/>
    </row>
    <row r="137" spans="2:23" s="438" customFormat="1" ht="23.25" customHeight="1">
      <c r="B137" s="1078" t="s">
        <v>396</v>
      </c>
      <c r="C137" s="1078"/>
      <c r="D137" s="1078"/>
      <c r="E137" s="94"/>
      <c r="F137" s="94"/>
      <c r="G137" s="94"/>
      <c r="H137" s="454" t="s">
        <v>173</v>
      </c>
      <c r="I137" s="111"/>
      <c r="J137" s="111"/>
      <c r="K137" s="444"/>
      <c r="L137" s="872"/>
      <c r="M137" s="872"/>
      <c r="N137" s="872"/>
      <c r="O137" s="872"/>
      <c r="P137" s="872"/>
      <c r="Q137" s="872"/>
      <c r="R137" s="872"/>
      <c r="S137" s="872"/>
      <c r="T137" s="872"/>
      <c r="U137" s="872"/>
      <c r="V137" s="872"/>
      <c r="W137" s="872"/>
    </row>
    <row r="138" spans="3:23" s="438" customFormat="1" ht="12.75">
      <c r="C138" s="442"/>
      <c r="D138" s="442"/>
      <c r="E138" s="443"/>
      <c r="F138" s="443"/>
      <c r="G138" s="443"/>
      <c r="H138" s="443"/>
      <c r="I138" s="444"/>
      <c r="J138" s="444"/>
      <c r="K138" s="444"/>
      <c r="L138" s="872"/>
      <c r="M138" s="872"/>
      <c r="N138" s="872"/>
      <c r="O138" s="872"/>
      <c r="P138" s="872"/>
      <c r="Q138" s="872"/>
      <c r="R138" s="872"/>
      <c r="S138" s="872"/>
      <c r="T138" s="872"/>
      <c r="U138" s="872"/>
      <c r="V138" s="872"/>
      <c r="W138" s="872"/>
    </row>
    <row r="139" spans="2:23" s="438" customFormat="1" ht="22.5" customHeight="1">
      <c r="B139" s="1078"/>
      <c r="C139" s="1078"/>
      <c r="D139" s="1078"/>
      <c r="E139" s="443"/>
      <c r="F139" s="443"/>
      <c r="G139" s="443"/>
      <c r="H139" s="454"/>
      <c r="I139" s="444"/>
      <c r="J139" s="444"/>
      <c r="K139" s="444"/>
      <c r="L139" s="872"/>
      <c r="M139" s="872"/>
      <c r="N139" s="872"/>
      <c r="O139" s="872"/>
      <c r="P139" s="872"/>
      <c r="Q139" s="872"/>
      <c r="R139" s="872"/>
      <c r="S139" s="872"/>
      <c r="T139" s="872"/>
      <c r="U139" s="872"/>
      <c r="V139" s="872"/>
      <c r="W139" s="872"/>
    </row>
    <row r="140" spans="3:23" s="438" customFormat="1" ht="12.75">
      <c r="C140" s="442"/>
      <c r="D140" s="442"/>
      <c r="E140" s="443"/>
      <c r="F140" s="443"/>
      <c r="G140" s="443"/>
      <c r="H140" s="443"/>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1:23" s="438" customFormat="1" ht="12.75">
      <c r="A153" s="445"/>
      <c r="B153" s="44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6"/>
      <c r="D154" s="446"/>
      <c r="E154" s="443"/>
      <c r="F154" s="443"/>
      <c r="G154" s="443"/>
      <c r="H154" s="443"/>
      <c r="I154" s="447"/>
      <c r="J154" s="447"/>
      <c r="K154" s="447"/>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39"/>
      <c r="D197" s="439"/>
      <c r="E197" s="448"/>
      <c r="F197" s="448"/>
      <c r="G197" s="448"/>
      <c r="H197" s="448"/>
      <c r="I197" s="439"/>
      <c r="J197" s="439"/>
      <c r="K197" s="439"/>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sheetData>
  <sheetProtection/>
  <mergeCells count="16">
    <mergeCell ref="I1:K1"/>
    <mergeCell ref="E4:J4"/>
    <mergeCell ref="J5:K5"/>
    <mergeCell ref="F5:F6"/>
    <mergeCell ref="G5:G6"/>
    <mergeCell ref="H5:H6"/>
    <mergeCell ref="I5:I6"/>
    <mergeCell ref="B5:B6"/>
    <mergeCell ref="C5:C6"/>
    <mergeCell ref="D5:D6"/>
    <mergeCell ref="E5:E6"/>
    <mergeCell ref="B139:D139"/>
    <mergeCell ref="D2:J2"/>
    <mergeCell ref="C4:D4"/>
    <mergeCell ref="C3:D3"/>
    <mergeCell ref="B137:D137"/>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2023-08-04T07:29:37Z</cp:lastPrinted>
  <dcterms:created xsi:type="dcterms:W3CDTF">2004-10-20T08:35:41Z</dcterms:created>
  <dcterms:modified xsi:type="dcterms:W3CDTF">2023-08-04T11:30:43Z</dcterms:modified>
  <cp:category/>
  <cp:version/>
  <cp:contentType/>
  <cp:contentStatus/>
</cp:coreProperties>
</file>